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6144" windowHeight="6792" activeTab="1"/>
  </bookViews>
  <sheets>
    <sheet name="noviny" sheetId="1" r:id="rId1"/>
    <sheet name="sup. a mag." sheetId="2" r:id="rId2"/>
  </sheets>
  <definedNames>
    <definedName name="_xlnm.Print_Area" localSheetId="0">'noviny'!$A$1:$O$188</definedName>
    <definedName name="_xlnm.Print_Area" localSheetId="1">'sup. a mag.'!$A$2:$G$221</definedName>
  </definedNames>
  <calcPr fullCalcOnLoad="1"/>
</workbook>
</file>

<file path=xl/comments1.xml><?xml version="1.0" encoding="utf-8"?>
<comments xmlns="http://schemas.openxmlformats.org/spreadsheetml/2006/main">
  <authors>
    <author>Jana Štenclová</author>
  </authors>
  <commentList>
    <comment ref="H90" authorId="0">
      <text>
        <r>
          <rPr>
            <sz val="8"/>
            <rFont val="Tahoma"/>
            <family val="0"/>
          </rPr>
          <t xml:space="preserve">Petra Juřicová
oprava nákladů ze dne 26.9.2001
</t>
        </r>
      </text>
    </comment>
  </commentList>
</comments>
</file>

<file path=xl/comments2.xml><?xml version="1.0" encoding="utf-8"?>
<comments xmlns="http://schemas.openxmlformats.org/spreadsheetml/2006/main">
  <authors>
    <author>Jana Štenclová</author>
  </authors>
  <commentList>
    <comment ref="C119" authorId="0">
      <text>
        <r>
          <rPr>
            <sz val="8"/>
            <rFont val="Tahoma"/>
            <family val="0"/>
          </rPr>
          <t xml:space="preserve">Petra Juřicová
oprava nákladů ze dne 12.10.2001
</t>
        </r>
      </text>
    </comment>
    <comment ref="F166" authorId="0">
      <text>
        <r>
          <rPr>
            <b/>
            <sz val="8"/>
            <rFont val="Tahoma"/>
            <family val="0"/>
          </rPr>
          <t xml:space="preserve">Petra Juřicová
oprava nákladů ze dne 24.9.2001
</t>
        </r>
      </text>
    </comment>
    <comment ref="D124" authorId="0">
      <text>
        <r>
          <rPr>
            <sz val="8"/>
            <rFont val="Tahoma"/>
            <family val="0"/>
          </rPr>
          <t xml:space="preserve">Petra Juřicová:
oprava nákladů ze dne 21.9.2001
</t>
        </r>
      </text>
    </comment>
    <comment ref="E124" authorId="0">
      <text>
        <r>
          <rPr>
            <sz val="8"/>
            <rFont val="Tahoma"/>
            <family val="0"/>
          </rPr>
          <t xml:space="preserve">Petra Juřicová:
oprava nákladů ze dne 21.9.2001
</t>
        </r>
      </text>
    </comment>
    <comment ref="F124" authorId="0">
      <text>
        <r>
          <rPr>
            <b/>
            <sz val="8"/>
            <rFont val="Tahoma"/>
            <family val="0"/>
          </rPr>
          <t xml:space="preserve">Petra Juřicová:
oprava nákladů ze dne 21.9.2001
</t>
        </r>
      </text>
    </comment>
    <comment ref="F125" authorId="0">
      <text>
        <r>
          <rPr>
            <b/>
            <sz val="8"/>
            <rFont val="Tahoma"/>
            <family val="0"/>
          </rPr>
          <t>Petra Juřicová:
oprava nákladů ze dne 21.9.2001</t>
        </r>
      </text>
    </comment>
  </commentList>
</comments>
</file>

<file path=xl/sharedStrings.xml><?xml version="1.0" encoding="utf-8"?>
<sst xmlns="http://schemas.openxmlformats.org/spreadsheetml/2006/main" count="794" uniqueCount="256">
  <si>
    <t>V tabulkách používané zkratky a definice (in tables used abbreviations and definitions):</t>
  </si>
  <si>
    <t>data nepředávána (data not submitted)</t>
  </si>
  <si>
    <t>/Průměrný/ tištěný náklad (/Average/ net press run)</t>
  </si>
  <si>
    <t>PN  ....................................</t>
  </si>
  <si>
    <t>/Průměrný/ náklad vkládaný do deníků (/Average/ net press run inserted into dailies)</t>
  </si>
  <si>
    <t>SPN  ..................................</t>
  </si>
  <si>
    <t>/Průměrný/ samostatně prodaný náklad nevkládaný do deníků (/Average/ paid circulation not inserted in dailies)</t>
  </si>
  <si>
    <t>1. Zpravodajské tituly (News)</t>
  </si>
  <si>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</si>
  <si>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</si>
  <si>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</si>
  <si>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</si>
  <si>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</si>
  <si>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</si>
  <si>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</si>
  <si>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</si>
  <si>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</si>
  <si>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</si>
  <si>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</si>
  <si>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</si>
  <si>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</si>
  <si>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</si>
  <si>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</si>
  <si>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</si>
  <si>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</si>
  <si>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1.5. Ostatní zpravodajské noviny (Other news dailies)</t>
  </si>
  <si>
    <t>2. Supplementy (Supplements)</t>
  </si>
  <si>
    <t>2.1. Supplementy pouze vkládané (Supplements only inserted)</t>
  </si>
  <si>
    <t>Poznámka:</t>
  </si>
  <si>
    <t>Denní průměr.....průměrný denní TN /PN/ včetně zahraničí (average daily TN /PN/ incl. abroad)</t>
  </si>
  <si>
    <t>xxx..........................v tento den nevychází (is not issued this day)</t>
  </si>
  <si>
    <t>Neoznačená vydání jsou standardní (Standard editions are unmarked.).</t>
  </si>
  <si>
    <t xml:space="preserve">                     (name of supplement is behind the name of daily)</t>
  </si>
  <si>
    <t xml:space="preserve">                     Samostatně neprodejné. </t>
  </si>
  <si>
    <t>Časopisy (Magazines)</t>
  </si>
  <si>
    <t>3. Tituly společenské a život. stylu (Publications about society and lifestyle)</t>
  </si>
  <si>
    <t>3.1. Společenské časopisy (Magazines about society)</t>
  </si>
  <si>
    <t>3.2. Časopisy pro ženy (Women´s  magazines)</t>
  </si>
  <si>
    <t>3.3. Exkluzivní časopisy (Exclusive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</si>
  <si>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</si>
  <si>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</si>
  <si>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</si>
  <si>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</si>
  <si>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</si>
  <si>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</si>
  <si>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</si>
  <si>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</si>
  <si>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5.2. Časopisy se zaměřením na kulturu (Magazines focusing on culture)</t>
  </si>
  <si>
    <t>5.2.2. Časopisy zaměřené na film a video (Magazines focusing on film and videos)</t>
  </si>
  <si>
    <t>5.3. Hobby časopisy (Hobby magazines)</t>
  </si>
  <si>
    <t>5.3.1. Časopisy bytové kultury a rekr. bydlení (Magazines on home improvement and vacation homes)</t>
  </si>
  <si>
    <t>5.3.5. Časopisy se zaměřením na ruční práce a kutilství (Magazines focusing on handiwork and do-it-yourself project)</t>
  </si>
  <si>
    <t>9. Odborné, oborové a profesní tituly (Technical, field-related, and professional publications)</t>
  </si>
  <si>
    <t>9.1. Odborné (Technical)</t>
  </si>
  <si>
    <t>9.1.1. Časopisy se zaměřením na ekonomiku (Magazines focusing on economics)</t>
  </si>
  <si>
    <t>9.3. Profesní tituly (Professional publications)</t>
  </si>
  <si>
    <t xml:space="preserve">                   1.1. Celostátní deníky (National dailies)</t>
  </si>
  <si>
    <t>5.1.2. Motoristické časopisy (Motors magazines)</t>
  </si>
  <si>
    <t>9.1.2. Časopisy se zaměřením na informační technologie a výpočetní techniku (Magazines on information tech. and computers)</t>
  </si>
  <si>
    <t>OVĚŘOVANÉ NÁKLADY PERIODIK: ABC ČR</t>
  </si>
  <si>
    <t>1.4.1. Celostátní zpravodajské týdeníky (National newspaper weeklies)</t>
  </si>
  <si>
    <t>P    ....................................</t>
  </si>
  <si>
    <t>VN  ……………………….........</t>
  </si>
  <si>
    <t xml:space="preserve"> ---  ...........…..................….</t>
  </si>
  <si>
    <t>TN  ....................................</t>
  </si>
  <si>
    <t>VP  ....................................</t>
  </si>
  <si>
    <t>RD  ....................................</t>
  </si>
  <si>
    <t>DC .....................................</t>
  </si>
  <si>
    <t>P</t>
  </si>
  <si>
    <t>VP</t>
  </si>
  <si>
    <t>RD</t>
  </si>
  <si>
    <t>DC</t>
  </si>
  <si>
    <t>Právo/ Dům a bydlení/ Magazín Práva/ Borgis, a.s.</t>
  </si>
  <si>
    <t>/Průměrný/ prodaný náklad celkem (/Average/ paid circulation)</t>
  </si>
  <si>
    <t xml:space="preserve">Název (Name)  </t>
  </si>
  <si>
    <t>OD</t>
  </si>
  <si>
    <t xml:space="preserve">Nedělní Blesk    </t>
  </si>
  <si>
    <t>Astrosat, s.r.o</t>
  </si>
  <si>
    <t>Ringier ČR, a.s.</t>
  </si>
  <si>
    <t xml:space="preserve">HOBBY magazín                        </t>
  </si>
  <si>
    <t>Hranický týden</t>
  </si>
  <si>
    <t>Naše Valašsko</t>
  </si>
  <si>
    <t>Nové Přerovsko</t>
  </si>
  <si>
    <t>Nový život</t>
  </si>
  <si>
    <t>Region</t>
  </si>
  <si>
    <t>Region s. r. o.</t>
  </si>
  <si>
    <t>VLTAVA-LABE-PRESS, a. s.</t>
  </si>
  <si>
    <t>Top Víkend magazín</t>
  </si>
  <si>
    <t>TV magazín</t>
  </si>
  <si>
    <t xml:space="preserve">                     deníky Bohemia, Moravské noviny Rovnost, Moravské noviny Svoboda, Západočeské deníky Bohemia, Severočeské deníky </t>
  </si>
  <si>
    <t xml:space="preserve">                     Bohemia, Středočeské deníky Bohemia a Večerník Praha</t>
  </si>
  <si>
    <t xml:space="preserve">                     Západočeské deníky Bohemia, Severočeské deníky Bohemia, Středočeské deníky Bohemia a Večerník Praha</t>
  </si>
  <si>
    <r>
      <t>R</t>
    </r>
    <r>
      <rPr>
        <sz val="7.5"/>
        <rFont val="Arial CE"/>
        <family val="2"/>
      </rPr>
      <t xml:space="preserve"> ..................</t>
    </r>
    <r>
      <rPr>
        <b/>
        <sz val="7.5"/>
        <rFont val="Arial CE"/>
        <family val="2"/>
      </rPr>
      <t xml:space="preserve">rozšířené vydání bez supplementu </t>
    </r>
    <r>
      <rPr>
        <sz val="7.5"/>
        <rFont val="Arial CE"/>
        <family val="2"/>
      </rPr>
      <t>(extended edition without supplement)</t>
    </r>
  </si>
  <si>
    <r>
      <t>S</t>
    </r>
    <r>
      <rPr>
        <sz val="7.5"/>
        <rFont val="Arial CE"/>
        <family val="2"/>
      </rPr>
      <t>...................</t>
    </r>
    <r>
      <rPr>
        <b/>
        <sz val="7.5"/>
        <rFont val="Arial CE"/>
        <family val="2"/>
      </rPr>
      <t>rozšířené vydání se supplementem</t>
    </r>
    <r>
      <rPr>
        <sz val="7.5"/>
        <rFont val="Arial CE"/>
        <family val="2"/>
      </rPr>
      <t xml:space="preserve"> (extended edition with supplement), název supplementu je uváděn za názvem deníku </t>
    </r>
  </si>
  <si>
    <r>
      <t>A</t>
    </r>
    <r>
      <rPr>
        <sz val="7.5"/>
        <rFont val="Arial CE"/>
        <family val="2"/>
      </rPr>
      <t>...................</t>
    </r>
    <r>
      <rPr>
        <b/>
        <sz val="7.5"/>
        <rFont val="Arial CE"/>
        <family val="2"/>
      </rPr>
      <t>TV magazín</t>
    </r>
    <r>
      <rPr>
        <sz val="7.5"/>
        <rFont val="Arial CE"/>
        <family val="2"/>
      </rPr>
      <t>;  vkládáno do titulů (Inserted in): Slovo, ZN Zemské noviny, Den, Východočeské deníky Bohemia, Jihočeské</t>
    </r>
  </si>
  <si>
    <r>
      <t>B</t>
    </r>
    <r>
      <rPr>
        <sz val="7.5"/>
        <rFont val="Arial CE"/>
        <family val="2"/>
      </rPr>
      <t>...................</t>
    </r>
    <r>
      <rPr>
        <b/>
        <sz val="7.5"/>
        <rFont val="Arial CE"/>
        <family val="2"/>
      </rPr>
      <t>Top Víkend magazín</t>
    </r>
    <r>
      <rPr>
        <sz val="7.5"/>
        <rFont val="Arial CE"/>
        <family val="2"/>
      </rPr>
      <t xml:space="preserve">; vkládáno do titulů (Inserted in): Východočeské deníky Bohemia, Jihočeské deníky Bohemia, </t>
    </r>
  </si>
  <si>
    <t>Slovácké noviny</t>
  </si>
  <si>
    <t>Slovácko</t>
  </si>
  <si>
    <t>The Prague Post</t>
  </si>
  <si>
    <t>Prague Post s. r. o.</t>
  </si>
  <si>
    <t xml:space="preserve">Týden                                                           </t>
  </si>
  <si>
    <t>Mediacop, s. r. o.</t>
  </si>
  <si>
    <t>100+1 ZZ</t>
  </si>
  <si>
    <t>Astro</t>
  </si>
  <si>
    <t>CosmoGirl</t>
  </si>
  <si>
    <t>Cosmopolitan</t>
  </si>
  <si>
    <t>ELLE</t>
  </si>
  <si>
    <t>Esquire</t>
  </si>
  <si>
    <t>Harper´s Bazaar</t>
  </si>
  <si>
    <t>100+1, a. s.</t>
  </si>
  <si>
    <t>N Press, a. s.</t>
  </si>
  <si>
    <t>Hearst - Stratosféra, s. r. o.</t>
  </si>
  <si>
    <r>
      <t>C</t>
    </r>
    <r>
      <rPr>
        <sz val="7.5"/>
        <rFont val="Arial CE"/>
        <family val="2"/>
      </rPr>
      <t xml:space="preserve">……...…..... </t>
    </r>
    <r>
      <rPr>
        <b/>
        <sz val="7.5"/>
        <rFont val="Arial CE"/>
        <family val="2"/>
      </rPr>
      <t>HOBBY magazín</t>
    </r>
    <r>
      <rPr>
        <sz val="7.5"/>
        <rFont val="Arial CE"/>
        <family val="2"/>
      </rPr>
      <t>; vkládáno do titulů (Inserted in): Slovo, ZN Zemské noviny. Samostatně neprodejné.</t>
    </r>
  </si>
  <si>
    <t>Cena vydání (Kč)</t>
  </si>
  <si>
    <t>Hachette Filipacchi 2000, s. r. o.</t>
  </si>
  <si>
    <t>Stratosféra, s. r. o.</t>
  </si>
  <si>
    <t>Marianne</t>
  </si>
  <si>
    <t>Mladý svět</t>
  </si>
  <si>
    <t>Mladý svět, a. s.</t>
  </si>
  <si>
    <t>Quo</t>
  </si>
  <si>
    <t>Reader´s Digest-Výběr</t>
  </si>
  <si>
    <t>Reader´s Digest-Výběr, s. r. o.</t>
  </si>
  <si>
    <t>Redhot</t>
  </si>
  <si>
    <t>Reflex</t>
  </si>
  <si>
    <t>Ringier ČR, a. s.</t>
  </si>
  <si>
    <t>Mona  Praha, s. r. o.</t>
  </si>
  <si>
    <t>Rytmus života</t>
  </si>
  <si>
    <t>Europress, k. s.</t>
  </si>
  <si>
    <t>Seriál</t>
  </si>
  <si>
    <t>SPY</t>
  </si>
  <si>
    <t>Story</t>
  </si>
  <si>
    <t>Style</t>
  </si>
  <si>
    <t>Šťastný Jim</t>
  </si>
  <si>
    <t>Týdeník Květy</t>
  </si>
  <si>
    <t>Beau Monde</t>
  </si>
  <si>
    <t>Chvilka pro tebe</t>
  </si>
  <si>
    <t>Napsáno životem</t>
  </si>
  <si>
    <t>Překvapení</t>
  </si>
  <si>
    <t>Vlasta</t>
  </si>
  <si>
    <t>FIT FOR FUN</t>
  </si>
  <si>
    <t>IFAA Czech, s. r. o.</t>
  </si>
  <si>
    <t>FITSTYL</t>
  </si>
  <si>
    <t>Laguna Media, s. r. o.</t>
  </si>
  <si>
    <t>Astrosat, s. r. o.</t>
  </si>
  <si>
    <t>TV Plus</t>
  </si>
  <si>
    <t>TV Revue</t>
  </si>
  <si>
    <t>Týdeník Rozhlas</t>
  </si>
  <si>
    <t>Radioservis, a. s.</t>
  </si>
  <si>
    <t>Týdeník Televize</t>
  </si>
  <si>
    <t>Puls</t>
  </si>
  <si>
    <t>Kačer Donald</t>
  </si>
  <si>
    <t>Egmont ČR, s. r. o.</t>
  </si>
  <si>
    <t>ABC mladých techniků a přírodovědců</t>
  </si>
  <si>
    <t>Fotbal - Sport</t>
  </si>
  <si>
    <t>Fotbal - Sport, s. r. o.</t>
  </si>
  <si>
    <t>Hattrick - fotbalový magazín</t>
  </si>
  <si>
    <t>Mars foto, s. r. o.</t>
  </si>
  <si>
    <t>Stadion</t>
  </si>
  <si>
    <t>M&amp;Agency, s. r. o.</t>
  </si>
  <si>
    <t>SPEED</t>
  </si>
  <si>
    <t>Cinema</t>
  </si>
  <si>
    <t>Albatros nakladatelství, a. s.</t>
  </si>
  <si>
    <t>Receptář na každý den</t>
  </si>
  <si>
    <t>RENA, s. r. o.</t>
  </si>
  <si>
    <t>Praktická žena</t>
  </si>
  <si>
    <t>Business World</t>
  </si>
  <si>
    <t>IDG Czech, a. s.</t>
  </si>
  <si>
    <t>Ekonom</t>
  </si>
  <si>
    <t>Economia, a. s.</t>
  </si>
  <si>
    <t>Euro ekonomický týdeník</t>
  </si>
  <si>
    <t>Euronews, a. s.</t>
  </si>
  <si>
    <t>Profit</t>
  </si>
  <si>
    <t>Stanford, a. s.</t>
  </si>
  <si>
    <t>Computer</t>
  </si>
  <si>
    <t>Computerworld</t>
  </si>
  <si>
    <t>Chip</t>
  </si>
  <si>
    <t>Vogel Publishing, s. r. o.</t>
  </si>
  <si>
    <t>Trade &amp; Leisure Publications</t>
  </si>
  <si>
    <t>Level</t>
  </si>
  <si>
    <t>Mobil</t>
  </si>
  <si>
    <t>Mobility</t>
  </si>
  <si>
    <t>PC World</t>
  </si>
  <si>
    <t>Počítač pro každého</t>
  </si>
  <si>
    <t>Telefon</t>
  </si>
  <si>
    <t>Techno Publishing, a. s.</t>
  </si>
  <si>
    <t>Computer Press, a. s.</t>
  </si>
  <si>
    <t>PZ</t>
  </si>
  <si>
    <t>/Průměrný/ náklad předplatného (/Average/ subscription)</t>
  </si>
  <si>
    <t>/Průměrný/ náklad řízené distribuce (/Average/ controled distribution)</t>
  </si>
  <si>
    <t>OD .....................................</t>
  </si>
  <si>
    <t>/Průměrný/ distribuovaný náklad celkem (/Average/ total distribution)</t>
  </si>
  <si>
    <t>PZ ......................................</t>
  </si>
  <si>
    <t>/Průměrný/ prodaný náklad do zahraničí (/Average/ total run sold abroad)</t>
  </si>
  <si>
    <t>/Průměrný/ náklad volného prodeje (/Average/ single copies sold)</t>
  </si>
  <si>
    <t>/Průměrný/ ostatní distribuovaný náklad (/Average/ other distribution)</t>
  </si>
  <si>
    <t>Denní průměr</t>
  </si>
  <si>
    <t xml:space="preserve">Blesk/ Blesk magazín            Ringier ČR, a. s. </t>
  </si>
  <si>
    <t>Cena:</t>
  </si>
  <si>
    <t>(Kč)</t>
  </si>
  <si>
    <t>S</t>
  </si>
  <si>
    <t>Hospodářské noviny/Víkend  Economia, a.s.</t>
  </si>
  <si>
    <t>xxx</t>
  </si>
  <si>
    <t xml:space="preserve"> xxx</t>
  </si>
  <si>
    <t>R</t>
  </si>
  <si>
    <t>C</t>
  </si>
  <si>
    <t>A</t>
  </si>
  <si>
    <t>Sport/ Volno Sport                Čs. Sport, s. r. o.</t>
  </si>
  <si>
    <t>Super/ Super magazín            e-Media, a. s.</t>
  </si>
  <si>
    <t>ZN Zemské noviny                VLTAVA-LABE-PRESS,          a. s.</t>
  </si>
  <si>
    <t>1.2. Regionální deníky</t>
  </si>
  <si>
    <t>DEN                                      VLTAVA-LABE-PRESS,          a. s.</t>
  </si>
  <si>
    <t>Východočeské deníky Bohemia                               VLTAVA-LABE-PRESS,        a. s.</t>
  </si>
  <si>
    <t>B</t>
  </si>
  <si>
    <t>Jihočeské deníky Bohemia                               VLTAVA-LABE-PRESS,        a. s.</t>
  </si>
  <si>
    <t>Moravské noviny Svoboda                                          VLTAVA-LABE-PRESS,                   a. s.</t>
  </si>
  <si>
    <t>Západočeské deníky Bohemia                               VLTAVA-LABE-PRESS,        a. s.</t>
  </si>
  <si>
    <t>Severočeské deníky Bohemia                               VLTAVA-LABE-PRESS,        a. s.</t>
  </si>
  <si>
    <t>Středočeské deníky Bohemia a Večerník Praha                               VLTAVA-LABE-PRESS,        a. s.</t>
  </si>
  <si>
    <t xml:space="preserve"> 6,50/5,00</t>
  </si>
  <si>
    <t xml:space="preserve"> 7,50/5,00</t>
  </si>
  <si>
    <t>8,00/5,00</t>
  </si>
  <si>
    <t>9,00/8,00</t>
  </si>
  <si>
    <r>
      <t xml:space="preserve">Kontakty (contacts): </t>
    </r>
    <r>
      <rPr>
        <sz val="6.5"/>
        <rFont val="Arial CE"/>
        <family val="2"/>
      </rPr>
      <t>Manažer ABC ČR Ing. S. Jurnečka (tel./fax 02/2173 35 26, e-mail: abccr@abccr.cz), sekretariát UVDT (tel. 02/2173 35 27, fax 232 29 61)</t>
    </r>
  </si>
  <si>
    <t>SRPEN 2001 (AUGUST 2001)</t>
  </si>
  <si>
    <t xml:space="preserve"> ---</t>
  </si>
  <si>
    <t>Týdeník Nymbursko</t>
  </si>
  <si>
    <t>ČERVENEC 2001 (JULY 2001)</t>
  </si>
  <si>
    <t>Ring</t>
  </si>
  <si>
    <t>VN</t>
  </si>
  <si>
    <t xml:space="preserve">Stereo &amp; Video  </t>
  </si>
  <si>
    <t>Lidové Noviny/Pátek LN                              Lidové noviny, a. s.</t>
  </si>
  <si>
    <t>Břeclavsko</t>
  </si>
  <si>
    <t>Naše Opavsko</t>
  </si>
  <si>
    <t>Prostějovský týden</t>
  </si>
  <si>
    <t>Naše Opavsko, a. s.</t>
  </si>
  <si>
    <t>Břeclavsko, s. r. o.</t>
  </si>
  <si>
    <t>KVARTA, s. r. o.</t>
  </si>
  <si>
    <t>Region Plus</t>
  </si>
  <si>
    <t>Týden u nás</t>
  </si>
  <si>
    <t>Vyškovské noviny</t>
  </si>
  <si>
    <t>MINT, s. r. o.</t>
  </si>
  <si>
    <t>Internet bez CD</t>
  </si>
  <si>
    <t>Internet s CD</t>
  </si>
  <si>
    <t>MF DNES/Mg. Dnes+TV                Mafra, a. s.</t>
  </si>
  <si>
    <t>SLOVO                                     VLTAVA-LABE-PRESS,             a. s.</t>
  </si>
  <si>
    <t>Moravské noviny Rovnost         VLTAVA-LABE-PRESS,                   a. s.</t>
  </si>
  <si>
    <t>StarPress, a. s.</t>
  </si>
  <si>
    <t>59,00/39,00</t>
  </si>
  <si>
    <t>95,00/39,00</t>
  </si>
  <si>
    <t>59,00/35,00</t>
  </si>
  <si>
    <t>5,90/7,10</t>
  </si>
  <si>
    <t>15,00/12,90</t>
  </si>
  <si>
    <t>24,00/22,00</t>
  </si>
  <si>
    <t>85,00/185,00</t>
  </si>
  <si>
    <t>60,00/170,00</t>
  </si>
  <si>
    <t>29,50/49,00</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</si>
</sst>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35">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sz val="9"/>
      <color indexed="8"/>
      <name val="Arial CE"/>
      <family val="2"/>
    </font>
    <font>
      <b/>
      <sz val="9"/>
      <name val="Arial CE"/>
      <family val="2"/>
    </font>
    <font>
      <b/>
      <i/>
      <sz val="9"/>
      <color indexed="8"/>
      <name val="Arial CE"/>
      <family val="2"/>
    </font>
    <font>
      <b/>
      <i/>
      <sz val="7.5"/>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sz val="7"/>
      <color indexed="8"/>
      <name val="Arial CE"/>
      <family val="2"/>
    </font>
    <font>
      <b/>
      <sz val="6.5"/>
      <name val="Arial CE"/>
      <family val="2"/>
    </font>
    <font>
      <b/>
      <sz val="10"/>
      <color indexed="10"/>
      <name val="Arial CE"/>
      <family val="2"/>
    </font>
    <font>
      <sz val="8"/>
      <name val="Tahoma"/>
      <family val="0"/>
    </font>
    <font>
      <b/>
      <sz val="8"/>
      <name val="Tahoma"/>
      <family val="0"/>
    </font>
    <font>
      <sz val="9"/>
      <color indexed="10"/>
      <name val="Arial CE"/>
      <family val="2"/>
    </font>
  </fonts>
  <fills count="3">
    <fill>
      <patternFill/>
    </fill>
    <fill>
      <patternFill patternType="gray125"/>
    </fill>
    <fill>
      <patternFill patternType="solid">
        <fgColor indexed="9"/>
        <bgColor indexed="64"/>
      </patternFill>
    </fill>
  </fills>
  <borders count="66">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style="thin"/>
      <bottom>
        <color indexed="63"/>
      </bottom>
    </border>
    <border>
      <left style="medium"/>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thin"/>
    </border>
    <border>
      <left style="medium"/>
      <right style="medium"/>
      <top style="medium"/>
      <bottom>
        <color indexed="63"/>
      </bottom>
    </border>
    <border>
      <left style="medium"/>
      <right style="thin"/>
      <top style="medium"/>
      <bottom style="medium"/>
    </border>
    <border>
      <left style="thin"/>
      <right style="medium"/>
      <top style="medium"/>
      <bottom style="medium"/>
    </border>
    <border>
      <left>
        <color indexed="63"/>
      </left>
      <right style="medium"/>
      <top style="medium"/>
      <bottom>
        <color indexed="63"/>
      </bottom>
    </border>
    <border>
      <left style="thin"/>
      <right style="thin"/>
      <top style="thin"/>
      <bottom style="medium"/>
    </border>
    <border>
      <left style="thin"/>
      <right style="thin"/>
      <top style="medium"/>
      <bottom style="thin"/>
    </border>
    <border>
      <left style="medium"/>
      <right style="medium"/>
      <top>
        <color indexed="63"/>
      </top>
      <bottom>
        <color indexed="63"/>
      </bottom>
    </border>
    <border>
      <left>
        <color indexed="63"/>
      </left>
      <right>
        <color indexed="63"/>
      </right>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style="thin"/>
      <top style="medium"/>
      <bottom style="medium"/>
    </border>
    <border>
      <left style="medium"/>
      <right>
        <color indexed="63"/>
      </right>
      <top style="thin"/>
      <bottom style="mediu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thin"/>
      <top>
        <color indexed="63"/>
      </top>
      <bottom style="medium"/>
    </border>
    <border>
      <left style="thin"/>
      <right style="thin"/>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297">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14"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8"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centerContinuous"/>
    </xf>
    <xf numFmtId="0" fontId="20" fillId="0" borderId="0" xfId="0" applyFont="1" applyAlignment="1">
      <alignment horizontal="centerContinuous"/>
    </xf>
    <xf numFmtId="0" fontId="0" fillId="0" borderId="0" xfId="0" applyFont="1" applyBorder="1" applyAlignment="1" applyProtection="1">
      <alignment/>
      <protection/>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0" fontId="15" fillId="0" borderId="0" xfId="0" applyFont="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0" fontId="0" fillId="0" borderId="0" xfId="0" applyAlignment="1">
      <alignment vertical="center"/>
    </xf>
    <xf numFmtId="164" fontId="9" fillId="0" borderId="0" xfId="0" applyNumberFormat="1" applyFont="1" applyAlignment="1">
      <alignmen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3" fontId="9" fillId="0" borderId="7" xfId="0" applyNumberFormat="1" applyFont="1" applyBorder="1" applyAlignment="1">
      <alignment horizontal="right" vertical="center"/>
    </xf>
    <xf numFmtId="164" fontId="21" fillId="0" borderId="0" xfId="0" applyNumberFormat="1" applyFont="1" applyBorder="1" applyAlignment="1">
      <alignment horizontal="left" vertical="center" wrapText="1"/>
    </xf>
    <xf numFmtId="0" fontId="1" fillId="0" borderId="7" xfId="0" applyFont="1" applyBorder="1" applyAlignment="1">
      <alignment horizontal="center"/>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0" fontId="15" fillId="0" borderId="0" xfId="0" applyFont="1" applyBorder="1" applyAlignment="1">
      <alignment horizontal="center" vertical="center"/>
    </xf>
    <xf numFmtId="164" fontId="22" fillId="2" borderId="0" xfId="0" applyNumberFormat="1" applyFont="1" applyFill="1" applyBorder="1" applyAlignment="1">
      <alignment horizontal="center" vertical="center"/>
    </xf>
    <xf numFmtId="164" fontId="4" fillId="0" borderId="0" xfId="0" applyNumberFormat="1" applyFont="1" applyAlignment="1">
      <alignment horizontal="left" vertical="center"/>
    </xf>
    <xf numFmtId="164" fontId="9" fillId="0" borderId="0" xfId="0" applyNumberFormat="1" applyFont="1" applyBorder="1" applyAlignment="1">
      <alignment horizontal="left" vertical="center"/>
    </xf>
    <xf numFmtId="164" fontId="22"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0" fontId="15" fillId="0" borderId="8" xfId="0" applyFont="1" applyBorder="1" applyAlignment="1">
      <alignment horizontal="left"/>
    </xf>
    <xf numFmtId="0" fontId="1" fillId="0" borderId="9" xfId="0" applyFont="1" applyBorder="1" applyAlignment="1">
      <alignment horizontal="center"/>
    </xf>
    <xf numFmtId="164" fontId="9" fillId="0" borderId="10" xfId="0" applyNumberFormat="1" applyFont="1" applyBorder="1" applyAlignment="1">
      <alignment horizontal="left" vertical="center"/>
    </xf>
    <xf numFmtId="164" fontId="21" fillId="0" borderId="8" xfId="0" applyNumberFormat="1" applyFont="1" applyBorder="1" applyAlignment="1">
      <alignment horizontal="left" vertical="center" wrapText="1"/>
    </xf>
    <xf numFmtId="164" fontId="21" fillId="0" borderId="6" xfId="0" applyNumberFormat="1" applyFont="1" applyBorder="1" applyAlignment="1">
      <alignment horizontal="left" vertical="center" wrapText="1"/>
    </xf>
    <xf numFmtId="164" fontId="0" fillId="0" borderId="0" xfId="0" applyNumberFormat="1" applyBorder="1" applyAlignment="1">
      <alignment/>
    </xf>
    <xf numFmtId="0" fontId="1" fillId="0" borderId="0" xfId="0" applyFont="1" applyBorder="1" applyAlignment="1">
      <alignment horizontal="center"/>
    </xf>
    <xf numFmtId="164" fontId="9" fillId="0" borderId="11" xfId="0" applyNumberFormat="1" applyFont="1" applyBorder="1" applyAlignment="1">
      <alignment horizontal="left" vertical="center"/>
    </xf>
    <xf numFmtId="0" fontId="15" fillId="0" borderId="12" xfId="0" applyFont="1" applyBorder="1" applyAlignment="1">
      <alignment horizontal="lef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vertical="center"/>
    </xf>
    <xf numFmtId="0" fontId="1" fillId="0" borderId="16" xfId="0" applyFont="1" applyBorder="1" applyAlignment="1">
      <alignment horizontal="center"/>
    </xf>
    <xf numFmtId="4" fontId="22" fillId="0" borderId="0" xfId="0" applyNumberFormat="1" applyFont="1" applyBorder="1" applyAlignment="1">
      <alignment horizontal="center" vertical="center"/>
    </xf>
    <xf numFmtId="164" fontId="21" fillId="0" borderId="4" xfId="0" applyNumberFormat="1" applyFont="1" applyBorder="1" applyAlignment="1">
      <alignment horizontal="left" vertical="center" wrapText="1"/>
    </xf>
    <xf numFmtId="0" fontId="1" fillId="0" borderId="0" xfId="0" applyFont="1" applyBorder="1" applyAlignment="1">
      <alignment horizontal="center" vertical="center"/>
    </xf>
    <xf numFmtId="164" fontId="26" fillId="0" borderId="0" xfId="0" applyNumberFormat="1" applyFont="1" applyBorder="1" applyAlignment="1">
      <alignment horizontal="center" vertical="center"/>
    </xf>
    <xf numFmtId="164" fontId="27" fillId="0" borderId="0" xfId="0" applyNumberFormat="1" applyFont="1" applyBorder="1" applyAlignment="1">
      <alignment horizontal="center" vertical="center"/>
    </xf>
    <xf numFmtId="164" fontId="9" fillId="0" borderId="6" xfId="0" applyNumberFormat="1" applyFont="1" applyBorder="1" applyAlignment="1">
      <alignment/>
    </xf>
    <xf numFmtId="164" fontId="0" fillId="0" borderId="6" xfId="0" applyNumberFormat="1" applyBorder="1" applyAlignment="1">
      <alignment/>
    </xf>
    <xf numFmtId="164" fontId="9" fillId="0" borderId="4" xfId="0" applyNumberFormat="1" applyFont="1" applyBorder="1" applyAlignment="1">
      <alignment/>
    </xf>
    <xf numFmtId="164" fontId="21" fillId="0" borderId="5" xfId="0" applyNumberFormat="1" applyFont="1" applyBorder="1" applyAlignment="1">
      <alignment horizontal="left" vertical="center" wrapText="1"/>
    </xf>
    <xf numFmtId="164" fontId="21" fillId="0" borderId="6" xfId="0" applyNumberFormat="1" applyFont="1" applyBorder="1" applyAlignment="1">
      <alignment horizontal="left" vertical="center"/>
    </xf>
    <xf numFmtId="0" fontId="5" fillId="0" borderId="17" xfId="0" applyFont="1" applyBorder="1" applyAlignment="1">
      <alignment horizontal="center" wrapText="1"/>
    </xf>
    <xf numFmtId="0" fontId="0" fillId="0" borderId="5" xfId="0" applyFont="1" applyBorder="1" applyAlignment="1">
      <alignment horizontal="right"/>
    </xf>
    <xf numFmtId="0" fontId="1" fillId="0" borderId="6" xfId="0" applyFont="1" applyBorder="1" applyAlignment="1">
      <alignment horizontal="right"/>
    </xf>
    <xf numFmtId="3" fontId="1" fillId="0" borderId="18" xfId="0" applyNumberFormat="1" applyFont="1" applyFill="1" applyBorder="1" applyAlignment="1" applyProtection="1">
      <alignment horizontal="right"/>
      <protection locked="0"/>
    </xf>
    <xf numFmtId="3" fontId="0" fillId="0" borderId="19" xfId="0" applyNumberFormat="1" applyFont="1" applyBorder="1" applyAlignment="1" applyProtection="1">
      <alignment horizontal="right"/>
      <protection locked="0"/>
    </xf>
    <xf numFmtId="3" fontId="0" fillId="0" borderId="18" xfId="0" applyNumberFormat="1" applyFont="1" applyBorder="1" applyAlignment="1" applyProtection="1">
      <alignment horizontal="right"/>
      <protection locked="0"/>
    </xf>
    <xf numFmtId="0" fontId="0" fillId="0" borderId="6" xfId="0" applyFont="1" applyBorder="1" applyAlignment="1">
      <alignment horizontal="right"/>
    </xf>
    <xf numFmtId="0" fontId="1" fillId="0" borderId="3" xfId="0" applyFont="1"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1" fillId="0" borderId="3" xfId="0" applyFont="1" applyBorder="1" applyAlignment="1">
      <alignment horizontal="right"/>
    </xf>
    <xf numFmtId="0" fontId="0" fillId="0" borderId="20" xfId="0" applyFont="1" applyBorder="1" applyAlignment="1" applyProtection="1">
      <alignment horizontal="centerContinuous"/>
      <protection/>
    </xf>
    <xf numFmtId="0" fontId="0" fillId="0" borderId="21" xfId="0" applyFont="1" applyBorder="1" applyAlignment="1" applyProtection="1">
      <alignment horizontal="centerContinuous"/>
      <protection/>
    </xf>
    <xf numFmtId="0" fontId="1" fillId="0" borderId="20" xfId="0" applyFont="1" applyBorder="1" applyAlignment="1" applyProtection="1">
      <alignment horizontal="right"/>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1" fillId="0" borderId="16" xfId="0" applyFont="1" applyBorder="1" applyAlignment="1">
      <alignment horizontal="right"/>
    </xf>
    <xf numFmtId="0" fontId="4" fillId="0" borderId="22" xfId="0" applyFont="1" applyBorder="1" applyAlignment="1">
      <alignment horizontal="center"/>
    </xf>
    <xf numFmtId="0" fontId="4" fillId="0" borderId="23" xfId="0" applyFont="1" applyBorder="1" applyAlignment="1">
      <alignment horizontal="center"/>
    </xf>
    <xf numFmtId="0" fontId="5" fillId="0" borderId="23" xfId="0" applyFont="1" applyBorder="1" applyAlignment="1">
      <alignment horizontal="right"/>
    </xf>
    <xf numFmtId="0" fontId="5" fillId="0" borderId="24" xfId="0" applyFont="1" applyBorder="1" applyAlignment="1">
      <alignment horizontal="center"/>
    </xf>
    <xf numFmtId="0" fontId="5"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5" fillId="0" borderId="27" xfId="0" applyFont="1" applyBorder="1" applyAlignment="1">
      <alignment horizontal="right"/>
    </xf>
    <xf numFmtId="3" fontId="1" fillId="0" borderId="25" xfId="0" applyNumberFormat="1" applyFont="1" applyBorder="1" applyAlignment="1">
      <alignment horizontal="right"/>
    </xf>
    <xf numFmtId="3" fontId="0" fillId="0" borderId="26"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28" xfId="0" applyFont="1" applyBorder="1" applyAlignment="1">
      <alignment/>
    </xf>
    <xf numFmtId="0" fontId="0" fillId="0" borderId="0" xfId="0" applyFont="1" applyBorder="1" applyAlignment="1">
      <alignment/>
    </xf>
    <xf numFmtId="0" fontId="0" fillId="0" borderId="29" xfId="0" applyBorder="1" applyAlignment="1">
      <alignment horizontal="centerContinuous"/>
    </xf>
    <xf numFmtId="0" fontId="4" fillId="0" borderId="30" xfId="0" applyFont="1" applyBorder="1" applyAlignment="1">
      <alignment horizontal="centerContinuous"/>
    </xf>
    <xf numFmtId="2" fontId="4" fillId="0" borderId="31" xfId="0" applyNumberFormat="1" applyFont="1" applyBorder="1" applyAlignment="1">
      <alignment horizontal="center"/>
    </xf>
    <xf numFmtId="2" fontId="4" fillId="0" borderId="32" xfId="0" applyNumberFormat="1" applyFont="1" applyBorder="1" applyAlignment="1">
      <alignment horizontal="center"/>
    </xf>
    <xf numFmtId="0" fontId="4" fillId="0" borderId="33" xfId="0" applyFont="1" applyBorder="1" applyAlignment="1">
      <alignment horizontal="center" vertical="center" wrapText="1"/>
    </xf>
    <xf numFmtId="0" fontId="5" fillId="0" borderId="3" xfId="0" applyFont="1" applyBorder="1" applyAlignment="1">
      <alignment horizontal="center"/>
    </xf>
    <xf numFmtId="3" fontId="1" fillId="0" borderId="29" xfId="0" applyNumberFormat="1" applyFont="1" applyFill="1" applyBorder="1" applyAlignment="1" applyProtection="1">
      <alignment horizontal="right"/>
      <protection locked="0"/>
    </xf>
    <xf numFmtId="3" fontId="0" fillId="0" borderId="9" xfId="0" applyNumberFormat="1" applyFont="1" applyBorder="1" applyAlignment="1" applyProtection="1">
      <alignment horizontal="right"/>
      <protection locked="0"/>
    </xf>
    <xf numFmtId="3" fontId="0" fillId="0" borderId="27" xfId="0" applyNumberFormat="1" applyFont="1" applyBorder="1" applyAlignment="1">
      <alignment horizontal="right"/>
    </xf>
    <xf numFmtId="0" fontId="5" fillId="0" borderId="34" xfId="0" applyFont="1" applyBorder="1" applyAlignment="1">
      <alignment horizontal="right"/>
    </xf>
    <xf numFmtId="0" fontId="1" fillId="0" borderId="4" xfId="0" applyFont="1" applyBorder="1" applyAlignment="1">
      <alignment horizontal="right"/>
    </xf>
    <xf numFmtId="3" fontId="1" fillId="0" borderId="30" xfId="0" applyNumberFormat="1" applyFont="1" applyFill="1" applyBorder="1" applyAlignment="1" applyProtection="1">
      <alignment horizontal="right"/>
      <protection locked="0"/>
    </xf>
    <xf numFmtId="3" fontId="1" fillId="0" borderId="35" xfId="0" applyNumberFormat="1" applyFont="1" applyBorder="1" applyAlignment="1">
      <alignment horizontal="right"/>
    </xf>
    <xf numFmtId="0" fontId="4" fillId="0" borderId="36" xfId="0" applyFont="1" applyBorder="1" applyAlignment="1">
      <alignment horizontal="center" vertical="center" wrapText="1"/>
    </xf>
    <xf numFmtId="3" fontId="0" fillId="0" borderId="29" xfId="0" applyNumberFormat="1" applyFont="1" applyFill="1" applyBorder="1" applyAlignment="1" applyProtection="1">
      <alignment horizontal="right"/>
      <protection locked="0"/>
    </xf>
    <xf numFmtId="0" fontId="5" fillId="0" borderId="37" xfId="0" applyFont="1" applyBorder="1" applyAlignment="1">
      <alignment horizontal="right"/>
    </xf>
    <xf numFmtId="0" fontId="1" fillId="0" borderId="38" xfId="0" applyFont="1" applyBorder="1" applyAlignment="1">
      <alignment horizontal="right"/>
    </xf>
    <xf numFmtId="3" fontId="1" fillId="0" borderId="39" xfId="0" applyNumberFormat="1" applyFont="1" applyFill="1" applyBorder="1" applyAlignment="1" applyProtection="1">
      <alignment horizontal="right"/>
      <protection locked="0"/>
    </xf>
    <xf numFmtId="3" fontId="1" fillId="0" borderId="40" xfId="0" applyNumberFormat="1" applyFont="1" applyBorder="1" applyAlignment="1">
      <alignment horizontal="right"/>
    </xf>
    <xf numFmtId="3" fontId="0" fillId="0" borderId="1" xfId="0" applyNumberFormat="1" applyFont="1" applyFill="1" applyBorder="1" applyAlignment="1" applyProtection="1">
      <alignment horizontal="right"/>
      <protection locked="0"/>
    </xf>
    <xf numFmtId="3" fontId="1" fillId="0" borderId="24" xfId="0" applyNumberFormat="1" applyFont="1" applyBorder="1" applyAlignment="1">
      <alignment horizontal="right"/>
    </xf>
    <xf numFmtId="3" fontId="1" fillId="0" borderId="2" xfId="0" applyNumberFormat="1" applyFont="1" applyFill="1" applyBorder="1" applyAlignment="1" applyProtection="1">
      <alignment horizontal="right"/>
      <protection locked="0"/>
    </xf>
    <xf numFmtId="3" fontId="1" fillId="0" borderId="34" xfId="0" applyNumberFormat="1" applyFont="1" applyBorder="1" applyAlignment="1">
      <alignment horizontal="right"/>
    </xf>
    <xf numFmtId="3" fontId="1" fillId="0" borderId="36" xfId="0" applyNumberFormat="1" applyFont="1" applyBorder="1" applyAlignment="1">
      <alignment horizontal="right"/>
    </xf>
    <xf numFmtId="3" fontId="0" fillId="0" borderId="22" xfId="0" applyNumberFormat="1" applyFont="1" applyBorder="1" applyAlignment="1">
      <alignment horizontal="right"/>
    </xf>
    <xf numFmtId="0" fontId="0" fillId="0" borderId="3" xfId="0" applyBorder="1" applyAlignment="1">
      <alignment/>
    </xf>
    <xf numFmtId="0" fontId="5" fillId="0" borderId="3" xfId="0" applyFont="1" applyBorder="1" applyAlignment="1" applyProtection="1">
      <alignment horizontal="center"/>
      <protection/>
    </xf>
    <xf numFmtId="3" fontId="0" fillId="0" borderId="14" xfId="0" applyNumberFormat="1" applyFont="1" applyBorder="1" applyAlignment="1" applyProtection="1">
      <alignment horizontal="right"/>
      <protection locked="0"/>
    </xf>
    <xf numFmtId="0" fontId="4" fillId="0" borderId="3" xfId="0" applyFont="1" applyBorder="1" applyAlignment="1">
      <alignment horizontal="center"/>
    </xf>
    <xf numFmtId="0" fontId="1" fillId="0" borderId="20" xfId="0" applyFont="1" applyBorder="1" applyAlignment="1">
      <alignment horizontal="right"/>
    </xf>
    <xf numFmtId="0" fontId="0" fillId="0" borderId="15" xfId="0" applyFont="1" applyBorder="1" applyAlignment="1">
      <alignment horizontal="right"/>
    </xf>
    <xf numFmtId="0" fontId="0" fillId="0" borderId="16" xfId="0" applyFont="1" applyBorder="1" applyAlignment="1">
      <alignment horizontal="right"/>
    </xf>
    <xf numFmtId="3" fontId="1" fillId="0" borderId="41" xfId="0" applyNumberFormat="1" applyFont="1" applyFill="1" applyBorder="1" applyAlignment="1" applyProtection="1">
      <alignment horizontal="right"/>
      <protection locked="0"/>
    </xf>
    <xf numFmtId="3" fontId="1" fillId="0" borderId="32" xfId="0" applyNumberFormat="1" applyFont="1" applyBorder="1" applyAlignment="1">
      <alignment horizontal="right"/>
    </xf>
    <xf numFmtId="49" fontId="29" fillId="0" borderId="0" xfId="0" applyNumberFormat="1" applyFont="1" applyBorder="1" applyAlignment="1">
      <alignment horizontal="left" vertical="top"/>
    </xf>
    <xf numFmtId="3" fontId="0" fillId="0" borderId="0" xfId="0" applyNumberFormat="1" applyFont="1" applyFill="1" applyBorder="1" applyAlignment="1" applyProtection="1">
      <alignment horizontal="right"/>
      <protection locked="0"/>
    </xf>
    <xf numFmtId="0" fontId="0" fillId="0" borderId="0" xfId="0" applyFont="1" applyBorder="1" applyAlignment="1">
      <alignment horizontal="right"/>
    </xf>
    <xf numFmtId="0" fontId="30" fillId="0" borderId="0" xfId="0" applyFont="1" applyAlignment="1">
      <alignment/>
    </xf>
    <xf numFmtId="4" fontId="9" fillId="0" borderId="7" xfId="0" applyNumberFormat="1" applyFont="1" applyBorder="1" applyAlignment="1">
      <alignment horizontal="center" vertical="center"/>
    </xf>
    <xf numFmtId="4" fontId="9" fillId="0" borderId="9" xfId="0" applyNumberFormat="1" applyFont="1" applyBorder="1" applyAlignment="1">
      <alignment horizontal="center" vertical="center"/>
    </xf>
    <xf numFmtId="2" fontId="9" fillId="0" borderId="17"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2" fillId="0" borderId="9" xfId="0" applyNumberFormat="1" applyFont="1" applyBorder="1" applyAlignment="1">
      <alignment horizontal="center" vertical="center"/>
    </xf>
    <xf numFmtId="3" fontId="9" fillId="0" borderId="9" xfId="0" applyNumberFormat="1" applyFont="1" applyBorder="1" applyAlignment="1">
      <alignment horizontal="center" vertical="center"/>
    </xf>
    <xf numFmtId="164" fontId="22" fillId="0" borderId="9" xfId="0" applyNumberFormat="1" applyFont="1" applyBorder="1" applyAlignment="1">
      <alignment horizontal="center" vertical="center"/>
    </xf>
    <xf numFmtId="164" fontId="9" fillId="0" borderId="7" xfId="0" applyNumberFormat="1" applyFont="1" applyBorder="1" applyAlignment="1">
      <alignment horizontal="center" vertical="center"/>
    </xf>
    <xf numFmtId="164" fontId="21" fillId="0" borderId="6" xfId="0" applyNumberFormat="1" applyFont="1" applyFill="1" applyBorder="1" applyAlignment="1">
      <alignment horizontal="left" vertical="center"/>
    </xf>
    <xf numFmtId="164" fontId="9" fillId="0" borderId="6" xfId="0" applyNumberFormat="1" applyFont="1" applyFill="1" applyBorder="1" applyAlignment="1">
      <alignment/>
    </xf>
    <xf numFmtId="164" fontId="21" fillId="0" borderId="3" xfId="0" applyNumberFormat="1" applyFont="1" applyBorder="1" applyAlignment="1">
      <alignment horizontal="left" vertical="center"/>
    </xf>
    <xf numFmtId="0" fontId="4" fillId="0" borderId="42" xfId="0" applyFont="1" applyBorder="1" applyAlignment="1">
      <alignment horizontal="center" vertical="center" wrapText="1"/>
    </xf>
    <xf numFmtId="0" fontId="4" fillId="0" borderId="32" xfId="0" applyFont="1" applyBorder="1" applyAlignment="1">
      <alignment horizontal="center" vertical="center" wrapText="1"/>
    </xf>
    <xf numFmtId="3" fontId="0" fillId="0" borderId="30" xfId="0" applyNumberFormat="1" applyFont="1" applyFill="1" applyBorder="1" applyAlignment="1" applyProtection="1">
      <alignment horizontal="right"/>
      <protection locked="0"/>
    </xf>
    <xf numFmtId="2" fontId="4" fillId="0" borderId="43" xfId="0" applyNumberFormat="1" applyFont="1" applyBorder="1" applyAlignment="1">
      <alignment horizontal="right"/>
    </xf>
    <xf numFmtId="2" fontId="9" fillId="0" borderId="44" xfId="0" applyNumberFormat="1" applyFont="1" applyBorder="1" applyAlignment="1">
      <alignment horizontal="center"/>
    </xf>
    <xf numFmtId="3" fontId="0" fillId="0" borderId="23" xfId="0" applyNumberFormat="1" applyFont="1" applyBorder="1" applyAlignment="1">
      <alignment horizontal="right"/>
    </xf>
    <xf numFmtId="3" fontId="0" fillId="0" borderId="37" xfId="0" applyNumberFormat="1" applyFont="1" applyBorder="1" applyAlignment="1">
      <alignment horizontal="right"/>
    </xf>
    <xf numFmtId="2" fontId="4" fillId="0" borderId="45" xfId="0" applyNumberFormat="1" applyFont="1" applyBorder="1" applyAlignment="1">
      <alignment horizontal="center"/>
    </xf>
    <xf numFmtId="4" fontId="9" fillId="0" borderId="46" xfId="0" applyNumberFormat="1" applyFont="1" applyBorder="1" applyAlignment="1">
      <alignment horizontal="center" vertical="center"/>
    </xf>
    <xf numFmtId="4" fontId="9" fillId="0" borderId="30" xfId="0" applyNumberFormat="1" applyFont="1" applyBorder="1" applyAlignment="1">
      <alignment horizontal="center" vertical="center"/>
    </xf>
    <xf numFmtId="164" fontId="21" fillId="0" borderId="3" xfId="0" applyNumberFormat="1" applyFont="1" applyBorder="1" applyAlignment="1">
      <alignment horizontal="left" vertical="center" wrapText="1"/>
    </xf>
    <xf numFmtId="4" fontId="9" fillId="0" borderId="47" xfId="0" applyNumberFormat="1" applyFont="1" applyBorder="1" applyAlignment="1">
      <alignment horizontal="center" vertical="center"/>
    </xf>
    <xf numFmtId="3" fontId="22" fillId="0" borderId="29" xfId="0" applyNumberFormat="1" applyFont="1" applyBorder="1" applyAlignment="1">
      <alignment horizontal="center" vertical="center"/>
    </xf>
    <xf numFmtId="3" fontId="9" fillId="0" borderId="30" xfId="0" applyNumberFormat="1" applyFont="1" applyBorder="1" applyAlignment="1">
      <alignment horizontal="center" vertical="center"/>
    </xf>
    <xf numFmtId="3" fontId="9" fillId="0" borderId="46" xfId="0" applyNumberFormat="1" applyFont="1" applyBorder="1" applyAlignment="1">
      <alignment horizontal="center" vertical="center"/>
    </xf>
    <xf numFmtId="164" fontId="21" fillId="0" borderId="5" xfId="0" applyNumberFormat="1" applyFont="1" applyBorder="1" applyAlignment="1">
      <alignment horizontal="left" vertical="center"/>
    </xf>
    <xf numFmtId="3" fontId="9" fillId="0" borderId="47" xfId="0" applyNumberFormat="1" applyFont="1" applyBorder="1" applyAlignment="1">
      <alignment horizontal="center" vertical="center"/>
    </xf>
    <xf numFmtId="0" fontId="9" fillId="0" borderId="6" xfId="0" applyFont="1" applyBorder="1" applyAlignment="1">
      <alignment/>
    </xf>
    <xf numFmtId="0" fontId="9" fillId="0" borderId="4" xfId="0" applyFont="1" applyBorder="1" applyAlignment="1">
      <alignment/>
    </xf>
    <xf numFmtId="2" fontId="9" fillId="0" borderId="47" xfId="0" applyNumberFormat="1" applyFont="1" applyBorder="1" applyAlignment="1">
      <alignment horizontal="center" vertical="center"/>
    </xf>
    <xf numFmtId="3" fontId="31" fillId="0" borderId="1" xfId="0" applyNumberFormat="1" applyFont="1" applyFill="1" applyBorder="1" applyAlignment="1" applyProtection="1">
      <alignment horizontal="right"/>
      <protection locked="0"/>
    </xf>
    <xf numFmtId="4" fontId="34" fillId="0" borderId="7" xfId="0" applyNumberFormat="1" applyFont="1" applyBorder="1" applyAlignment="1">
      <alignment horizontal="center" vertical="center"/>
    </xf>
    <xf numFmtId="3" fontId="34" fillId="0" borderId="9" xfId="0" applyNumberFormat="1" applyFont="1" applyBorder="1" applyAlignment="1">
      <alignment horizontal="center" vertical="center"/>
    </xf>
    <xf numFmtId="49" fontId="7" fillId="0" borderId="42" xfId="0" applyNumberFormat="1" applyFont="1" applyBorder="1" applyAlignment="1">
      <alignment horizontal="left" vertical="top" wrapText="1"/>
    </xf>
    <xf numFmtId="49" fontId="7" fillId="0" borderId="48" xfId="0" applyNumberFormat="1" applyFont="1" applyBorder="1" applyAlignment="1">
      <alignment horizontal="left" vertical="top" wrapText="1"/>
    </xf>
    <xf numFmtId="49" fontId="7" fillId="0" borderId="36" xfId="0" applyNumberFormat="1" applyFont="1" applyBorder="1" applyAlignment="1">
      <alignment horizontal="left" vertical="top" wrapText="1"/>
    </xf>
    <xf numFmtId="2" fontId="4" fillId="0" borderId="49" xfId="0" applyNumberFormat="1" applyFont="1" applyBorder="1" applyAlignment="1">
      <alignment horizontal="center"/>
    </xf>
    <xf numFmtId="2" fontId="4" fillId="0" borderId="50" xfId="0" applyNumberFormat="1" applyFont="1" applyBorder="1" applyAlignment="1">
      <alignment horizontal="center"/>
    </xf>
    <xf numFmtId="2" fontId="4" fillId="0" borderId="31" xfId="0" applyNumberFormat="1" applyFont="1" applyBorder="1" applyAlignment="1">
      <alignment horizontal="center"/>
    </xf>
    <xf numFmtId="2" fontId="4" fillId="0" borderId="51" xfId="0" applyNumberFormat="1" applyFont="1" applyBorder="1" applyAlignment="1">
      <alignment horizontal="center"/>
    </xf>
    <xf numFmtId="2" fontId="4" fillId="0" borderId="45" xfId="0" applyNumberFormat="1" applyFont="1" applyBorder="1" applyAlignment="1">
      <alignment horizontal="center"/>
    </xf>
    <xf numFmtId="2" fontId="4" fillId="0" borderId="52" xfId="0" applyNumberFormat="1" applyFont="1" applyBorder="1" applyAlignment="1">
      <alignment horizontal="center"/>
    </xf>
    <xf numFmtId="2" fontId="4" fillId="0" borderId="43" xfId="0" applyNumberFormat="1" applyFont="1" applyBorder="1" applyAlignment="1">
      <alignment horizontal="center"/>
    </xf>
    <xf numFmtId="2" fontId="4" fillId="0" borderId="44" xfId="0" applyNumberFormat="1" applyFont="1" applyBorder="1" applyAlignment="1">
      <alignment horizontal="center"/>
    </xf>
    <xf numFmtId="0" fontId="4" fillId="0" borderId="50" xfId="0" applyFont="1" applyBorder="1" applyAlignment="1">
      <alignment/>
    </xf>
    <xf numFmtId="0" fontId="4" fillId="0" borderId="45" xfId="0" applyFont="1" applyBorder="1" applyAlignment="1">
      <alignment/>
    </xf>
    <xf numFmtId="0" fontId="4" fillId="0" borderId="31" xfId="0" applyFont="1" applyBorder="1" applyAlignment="1">
      <alignment/>
    </xf>
    <xf numFmtId="49" fontId="7" fillId="0" borderId="51" xfId="0" applyNumberFormat="1" applyFont="1" applyBorder="1" applyAlignment="1">
      <alignment horizontal="left" vertical="top" wrapText="1"/>
    </xf>
    <xf numFmtId="49" fontId="7" fillId="0" borderId="11" xfId="0" applyNumberFormat="1" applyFont="1" applyBorder="1" applyAlignment="1">
      <alignment horizontal="left" vertical="top" wrapText="1"/>
    </xf>
    <xf numFmtId="0" fontId="15" fillId="0" borderId="50" xfId="0" applyFont="1" applyBorder="1" applyAlignment="1">
      <alignment horizontal="center"/>
    </xf>
    <xf numFmtId="0" fontId="15" fillId="0" borderId="49" xfId="0" applyFont="1" applyBorder="1" applyAlignment="1">
      <alignment horizontal="center"/>
    </xf>
    <xf numFmtId="0" fontId="15" fillId="0" borderId="31" xfId="0" applyFont="1" applyBorder="1" applyAlignment="1">
      <alignment horizontal="center"/>
    </xf>
    <xf numFmtId="2" fontId="4" fillId="0" borderId="53" xfId="0" applyNumberFormat="1" applyFont="1" applyBorder="1" applyAlignment="1">
      <alignment horizontal="center"/>
    </xf>
    <xf numFmtId="2" fontId="4" fillId="0" borderId="32" xfId="0" applyNumberFormat="1" applyFont="1" applyBorder="1" applyAlignment="1">
      <alignment horizontal="center"/>
    </xf>
    <xf numFmtId="0" fontId="4" fillId="0" borderId="53" xfId="0" applyFont="1" applyBorder="1" applyAlignment="1">
      <alignment/>
    </xf>
    <xf numFmtId="0" fontId="4" fillId="0" borderId="32" xfId="0" applyFont="1" applyBorder="1" applyAlignment="1">
      <alignment/>
    </xf>
    <xf numFmtId="2" fontId="0" fillId="0" borderId="53" xfId="0" applyNumberFormat="1" applyFont="1" applyBorder="1" applyAlignment="1">
      <alignment horizontal="right"/>
    </xf>
    <xf numFmtId="2" fontId="0" fillId="0" borderId="32" xfId="0" applyNumberFormat="1" applyFont="1" applyBorder="1" applyAlignment="1">
      <alignment horizontal="right"/>
    </xf>
    <xf numFmtId="0" fontId="10" fillId="2" borderId="0" xfId="0" applyFont="1" applyFill="1" applyBorder="1" applyAlignment="1">
      <alignment horizontal="center"/>
    </xf>
    <xf numFmtId="0" fontId="16" fillId="0" borderId="0" xfId="0" applyFont="1" applyBorder="1" applyAlignment="1">
      <alignment horizontal="center"/>
    </xf>
    <xf numFmtId="0" fontId="15" fillId="0" borderId="43" xfId="0" applyFont="1" applyBorder="1" applyAlignment="1">
      <alignment horizontal="center"/>
    </xf>
    <xf numFmtId="0" fontId="15" fillId="0" borderId="54" xfId="0" applyFont="1" applyBorder="1" applyAlignment="1">
      <alignment horizontal="center"/>
    </xf>
    <xf numFmtId="0" fontId="15" fillId="0" borderId="44" xfId="0" applyFont="1" applyBorder="1" applyAlignment="1">
      <alignment horizontal="center"/>
    </xf>
    <xf numFmtId="0" fontId="4" fillId="0" borderId="51" xfId="0" applyFont="1" applyBorder="1" applyAlignment="1">
      <alignment/>
    </xf>
    <xf numFmtId="0" fontId="4" fillId="0" borderId="42" xfId="0" applyFont="1" applyBorder="1" applyAlignment="1">
      <alignment horizontal="center" vertical="center" wrapText="1"/>
    </xf>
    <xf numFmtId="0" fontId="4" fillId="0" borderId="48" xfId="0" applyFont="1" applyBorder="1" applyAlignment="1">
      <alignment horizontal="center" vertical="center" wrapText="1"/>
    </xf>
    <xf numFmtId="0" fontId="6" fillId="0" borderId="53" xfId="0" applyFont="1" applyBorder="1" applyAlignment="1">
      <alignment/>
    </xf>
    <xf numFmtId="0" fontId="6" fillId="0" borderId="32" xfId="0" applyFont="1" applyBorder="1" applyAlignment="1">
      <alignment/>
    </xf>
    <xf numFmtId="49" fontId="7" fillId="0" borderId="53" xfId="0" applyNumberFormat="1" applyFont="1" applyBorder="1" applyAlignment="1">
      <alignment horizontal="left" vertical="top" wrapText="1"/>
    </xf>
    <xf numFmtId="49" fontId="9" fillId="0" borderId="55" xfId="0" applyNumberFormat="1" applyFont="1" applyBorder="1" applyAlignment="1">
      <alignment horizontal="left" vertical="center"/>
    </xf>
    <xf numFmtId="49" fontId="9" fillId="0" borderId="21" xfId="0" applyNumberFormat="1" applyFont="1" applyBorder="1" applyAlignment="1">
      <alignment horizontal="left" vertical="center"/>
    </xf>
    <xf numFmtId="164" fontId="0" fillId="0" borderId="0" xfId="0" applyNumberFormat="1" applyAlignment="1">
      <alignment horizontal="left" vertical="center" wrapText="1"/>
    </xf>
    <xf numFmtId="3" fontId="9" fillId="0" borderId="39" xfId="0" applyNumberFormat="1" applyFont="1" applyBorder="1" applyAlignment="1">
      <alignment horizontal="center" vertical="center"/>
    </xf>
    <xf numFmtId="3" fontId="9" fillId="0" borderId="56" xfId="0" applyNumberFormat="1" applyFont="1" applyBorder="1" applyAlignment="1">
      <alignment horizontal="center" vertical="center"/>
    </xf>
    <xf numFmtId="3" fontId="9" fillId="0" borderId="57" xfId="0" applyNumberFormat="1" applyFont="1" applyBorder="1" applyAlignment="1">
      <alignment horizontal="center" vertical="center"/>
    </xf>
    <xf numFmtId="3" fontId="9" fillId="0" borderId="58" xfId="0" applyNumberFormat="1" applyFont="1" applyBorder="1" applyAlignment="1">
      <alignment horizontal="center" vertical="center"/>
    </xf>
    <xf numFmtId="3" fontId="9" fillId="0" borderId="59" xfId="0" applyNumberFormat="1" applyFont="1" applyBorder="1" applyAlignment="1">
      <alignment horizontal="center" vertical="center"/>
    </xf>
    <xf numFmtId="3" fontId="9" fillId="0" borderId="19" xfId="0" applyNumberFormat="1" applyFont="1" applyBorder="1" applyAlignment="1">
      <alignment horizontal="center" vertical="center"/>
    </xf>
    <xf numFmtId="3" fontId="9" fillId="0" borderId="26" xfId="0" applyNumberFormat="1" applyFont="1" applyBorder="1" applyAlignment="1">
      <alignment horizontal="center" vertical="center"/>
    </xf>
    <xf numFmtId="3" fontId="9" fillId="0" borderId="32" xfId="0" applyNumberFormat="1" applyFont="1" applyBorder="1" applyAlignment="1">
      <alignment horizontal="center" vertical="center"/>
    </xf>
    <xf numFmtId="0" fontId="15" fillId="0" borderId="8" xfId="0" applyFont="1" applyBorder="1" applyAlignment="1">
      <alignment horizontal="left"/>
    </xf>
    <xf numFmtId="0" fontId="15" fillId="0" borderId="16" xfId="0" applyFont="1" applyBorder="1" applyAlignment="1">
      <alignment horizontal="left"/>
    </xf>
    <xf numFmtId="164" fontId="9" fillId="0" borderId="8" xfId="0" applyNumberFormat="1" applyFont="1" applyBorder="1" applyAlignment="1">
      <alignment horizontal="left" vertical="center"/>
    </xf>
    <xf numFmtId="164" fontId="9" fillId="0" borderId="16" xfId="0" applyNumberFormat="1" applyFont="1" applyBorder="1" applyAlignment="1">
      <alignment horizontal="left" vertical="center"/>
    </xf>
    <xf numFmtId="49" fontId="9" fillId="0" borderId="8" xfId="0" applyNumberFormat="1" applyFont="1" applyBorder="1" applyAlignment="1">
      <alignment horizontal="left" vertical="center"/>
    </xf>
    <xf numFmtId="49" fontId="9" fillId="0" borderId="16" xfId="0" applyNumberFormat="1" applyFont="1" applyBorder="1" applyAlignment="1">
      <alignment horizontal="left" vertical="center"/>
    </xf>
    <xf numFmtId="164" fontId="21" fillId="0" borderId="8" xfId="0" applyNumberFormat="1" applyFont="1" applyBorder="1" applyAlignment="1">
      <alignment horizontal="left" vertical="center" wrapText="1"/>
    </xf>
    <xf numFmtId="164" fontId="21" fillId="0" borderId="16" xfId="0" applyNumberFormat="1" applyFont="1" applyBorder="1" applyAlignment="1">
      <alignment horizontal="left" vertical="center" wrapText="1"/>
    </xf>
    <xf numFmtId="3" fontId="22" fillId="0" borderId="17" xfId="0" applyNumberFormat="1" applyFont="1" applyBorder="1" applyAlignment="1">
      <alignment horizontal="center" vertical="center"/>
    </xf>
    <xf numFmtId="3" fontId="22" fillId="0" borderId="60" xfId="0" applyNumberFormat="1" applyFont="1" applyBorder="1" applyAlignment="1">
      <alignment horizontal="center" vertical="center"/>
    </xf>
    <xf numFmtId="164" fontId="27" fillId="0" borderId="8" xfId="0" applyNumberFormat="1" applyFont="1" applyBorder="1" applyAlignment="1">
      <alignment horizontal="center" vertical="center"/>
    </xf>
    <xf numFmtId="164" fontId="27" fillId="0" borderId="41" xfId="0" applyNumberFormat="1" applyFont="1" applyBorder="1" applyAlignment="1">
      <alignment horizontal="center" vertical="center"/>
    </xf>
    <xf numFmtId="164" fontId="27" fillId="0" borderId="27" xfId="0" applyNumberFormat="1" applyFont="1" applyBorder="1" applyAlignment="1">
      <alignment horizontal="center" vertical="center"/>
    </xf>
    <xf numFmtId="164" fontId="23" fillId="0" borderId="8" xfId="0" applyNumberFormat="1" applyFont="1" applyBorder="1" applyAlignment="1">
      <alignment horizontal="center" vertical="center"/>
    </xf>
    <xf numFmtId="164" fontId="23" fillId="0" borderId="41" xfId="0" applyNumberFormat="1" applyFont="1" applyBorder="1" applyAlignment="1">
      <alignment horizontal="center" vertical="center"/>
    </xf>
    <xf numFmtId="164" fontId="23" fillId="0" borderId="27" xfId="0" applyNumberFormat="1" applyFont="1" applyBorder="1" applyAlignment="1">
      <alignment horizontal="center" vertical="center"/>
    </xf>
    <xf numFmtId="3" fontId="22" fillId="0" borderId="13" xfId="0" applyNumberFormat="1" applyFont="1" applyBorder="1" applyAlignment="1">
      <alignment horizontal="center" vertical="center"/>
    </xf>
    <xf numFmtId="2" fontId="15" fillId="0" borderId="17" xfId="0" applyNumberFormat="1" applyFont="1" applyBorder="1" applyAlignment="1">
      <alignment horizontal="center" vertical="center"/>
    </xf>
    <xf numFmtId="2" fontId="15" fillId="0" borderId="13" xfId="0" applyNumberFormat="1" applyFont="1" applyBorder="1" applyAlignment="1">
      <alignment horizontal="center" vertical="center"/>
    </xf>
    <xf numFmtId="3" fontId="22" fillId="0" borderId="61" xfId="0" applyNumberFormat="1" applyFont="1" applyBorder="1" applyAlignment="1">
      <alignment horizontal="center" vertical="center"/>
    </xf>
    <xf numFmtId="3" fontId="22" fillId="0" borderId="7" xfId="0" applyNumberFormat="1" applyFont="1" applyBorder="1" applyAlignment="1">
      <alignment horizontal="center" vertical="center"/>
    </xf>
    <xf numFmtId="164" fontId="26" fillId="0" borderId="8" xfId="0" applyNumberFormat="1" applyFont="1" applyBorder="1" applyAlignment="1">
      <alignment horizontal="center" vertical="center"/>
    </xf>
    <xf numFmtId="164" fontId="26" fillId="0" borderId="41" xfId="0" applyNumberFormat="1" applyFont="1" applyBorder="1" applyAlignment="1">
      <alignment horizontal="center" vertical="center"/>
    </xf>
    <xf numFmtId="164" fontId="26" fillId="0" borderId="27" xfId="0" applyNumberFormat="1" applyFont="1" applyBorder="1" applyAlignment="1">
      <alignment horizontal="center" vertical="center"/>
    </xf>
    <xf numFmtId="2" fontId="15" fillId="0" borderId="7" xfId="0" applyNumberFormat="1" applyFont="1" applyBorder="1" applyAlignment="1">
      <alignment horizontal="center" vertical="center"/>
    </xf>
    <xf numFmtId="164" fontId="26" fillId="0" borderId="10" xfId="0" applyNumberFormat="1" applyFont="1" applyBorder="1" applyAlignment="1">
      <alignment horizontal="center" vertical="center"/>
    </xf>
    <xf numFmtId="164" fontId="26" fillId="0" borderId="62" xfId="0" applyNumberFormat="1" applyFont="1" applyBorder="1" applyAlignment="1">
      <alignment horizontal="center" vertical="center"/>
    </xf>
    <xf numFmtId="164" fontId="26" fillId="0" borderId="59" xfId="0" applyNumberFormat="1" applyFont="1" applyBorder="1" applyAlignment="1">
      <alignment horizontal="center" vertical="center"/>
    </xf>
    <xf numFmtId="164" fontId="23" fillId="0" borderId="12" xfId="0" applyNumberFormat="1" applyFont="1" applyBorder="1" applyAlignment="1">
      <alignment horizontal="center" vertical="center"/>
    </xf>
    <xf numFmtId="164" fontId="23" fillId="0" borderId="63" xfId="0" applyNumberFormat="1" applyFont="1" applyBorder="1" applyAlignment="1">
      <alignment horizontal="center" vertical="center"/>
    </xf>
    <xf numFmtId="164" fontId="23" fillId="0" borderId="26" xfId="0" applyNumberFormat="1" applyFont="1" applyBorder="1" applyAlignment="1">
      <alignment horizontal="center" vertical="center"/>
    </xf>
    <xf numFmtId="164" fontId="23" fillId="0" borderId="64" xfId="0" applyNumberFormat="1" applyFont="1" applyBorder="1" applyAlignment="1">
      <alignment horizontal="center" vertical="center"/>
    </xf>
    <xf numFmtId="164" fontId="23" fillId="0" borderId="65" xfId="0" applyNumberFormat="1" applyFont="1" applyBorder="1" applyAlignment="1">
      <alignment horizontal="center" vertical="center"/>
    </xf>
    <xf numFmtId="164" fontId="23" fillId="0" borderId="25" xfId="0" applyNumberFormat="1" applyFont="1" applyBorder="1" applyAlignment="1">
      <alignment horizontal="center" vertical="center"/>
    </xf>
    <xf numFmtId="4" fontId="22" fillId="0" borderId="0" xfId="0" applyNumberFormat="1" applyFont="1" applyBorder="1" applyAlignment="1">
      <alignment horizontal="center" vertical="center"/>
    </xf>
    <xf numFmtId="1" fontId="22" fillId="0" borderId="0" xfId="0" applyNumberFormat="1" applyFont="1" applyBorder="1" applyAlignment="1">
      <alignment horizontal="right" vertical="center"/>
    </xf>
    <xf numFmtId="0" fontId="25" fillId="0" borderId="0" xfId="0" applyFont="1" applyAlignment="1">
      <alignment horizontal="left" vertical="center"/>
    </xf>
    <xf numFmtId="49" fontId="16" fillId="0" borderId="0" xfId="0" applyNumberFormat="1" applyFont="1" applyBorder="1" applyAlignment="1">
      <alignment horizontal="center" vertical="center"/>
    </xf>
    <xf numFmtId="0" fontId="28" fillId="0" borderId="0" xfId="0" applyFont="1" applyAlignment="1">
      <alignment horizontal="left"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164" fontId="22" fillId="0" borderId="11" xfId="0"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0" borderId="41" xfId="0" applyNumberFormat="1" applyFont="1" applyBorder="1" applyAlignment="1">
      <alignment horizontal="center" vertical="center"/>
    </xf>
    <xf numFmtId="164" fontId="15" fillId="0" borderId="27" xfId="0" applyNumberFormat="1" applyFont="1" applyBorder="1" applyAlignment="1">
      <alignment horizontal="center" vertical="center"/>
    </xf>
    <xf numFmtId="164" fontId="15" fillId="0" borderId="3" xfId="0" applyNumberFormat="1" applyFont="1" applyBorder="1" applyAlignment="1">
      <alignment horizontal="center" vertical="center"/>
    </xf>
    <xf numFmtId="164" fontId="15" fillId="0" borderId="47" xfId="0" applyNumberFormat="1" applyFont="1" applyBorder="1" applyAlignment="1">
      <alignment horizontal="center" vertical="center"/>
    </xf>
    <xf numFmtId="164" fontId="15" fillId="0" borderId="29" xfId="0" applyNumberFormat="1" applyFont="1" applyBorder="1" applyAlignment="1">
      <alignment horizontal="center" vertical="center"/>
    </xf>
    <xf numFmtId="164" fontId="22" fillId="2" borderId="8" xfId="0" applyNumberFormat="1" applyFont="1" applyFill="1" applyBorder="1" applyAlignment="1">
      <alignment horizontal="center" vertical="center"/>
    </xf>
    <xf numFmtId="164" fontId="22" fillId="2" borderId="41" xfId="0" applyNumberFormat="1" applyFont="1" applyFill="1" applyBorder="1" applyAlignment="1">
      <alignment horizontal="center" vertical="center"/>
    </xf>
    <xf numFmtId="164" fontId="22" fillId="2" borderId="27" xfId="0" applyNumberFormat="1" applyFont="1" applyFill="1" applyBorder="1" applyAlignment="1">
      <alignment horizontal="center" vertical="center"/>
    </xf>
    <xf numFmtId="0" fontId="15" fillId="0" borderId="10" xfId="0" applyFont="1" applyBorder="1" applyAlignment="1">
      <alignment horizontal="center" vertical="center"/>
    </xf>
    <xf numFmtId="0" fontId="15" fillId="0" borderId="62" xfId="0" applyFont="1" applyBorder="1" applyAlignment="1">
      <alignment horizontal="center" vertical="center"/>
    </xf>
    <xf numFmtId="0" fontId="15" fillId="0" borderId="59" xfId="0" applyFont="1" applyBorder="1" applyAlignment="1">
      <alignment horizontal="center" vertical="center"/>
    </xf>
    <xf numFmtId="164" fontId="24" fillId="0" borderId="0" xfId="0" applyNumberFormat="1" applyFont="1" applyBorder="1" applyAlignment="1">
      <alignment horizontal="left" vertical="center"/>
    </xf>
    <xf numFmtId="164" fontId="4" fillId="0" borderId="0" xfId="0" applyNumberFormat="1" applyFont="1" applyAlignment="1">
      <alignment horizontal="left" vertical="center"/>
    </xf>
    <xf numFmtId="164" fontId="22" fillId="0" borderId="8" xfId="0" applyNumberFormat="1" applyFont="1" applyBorder="1" applyAlignment="1">
      <alignment horizontal="center" vertical="center"/>
    </xf>
    <xf numFmtId="164" fontId="22" fillId="0" borderId="41" xfId="0" applyNumberFormat="1" applyFont="1" applyBorder="1" applyAlignment="1">
      <alignment horizontal="center" vertical="center"/>
    </xf>
    <xf numFmtId="164" fontId="22" fillId="0" borderId="27" xfId="0" applyNumberFormat="1" applyFont="1" applyBorder="1" applyAlignment="1">
      <alignment horizontal="center" vertical="center"/>
    </xf>
    <xf numFmtId="164" fontId="22" fillId="0" borderId="17" xfId="0" applyNumberFormat="1" applyFont="1" applyBorder="1" applyAlignment="1">
      <alignment horizontal="center" vertical="center"/>
    </xf>
    <xf numFmtId="164" fontId="22" fillId="0" borderId="60" xfId="0" applyNumberFormat="1" applyFont="1" applyBorder="1" applyAlignment="1">
      <alignment horizontal="center" vertical="center"/>
    </xf>
    <xf numFmtId="164" fontId="28" fillId="0" borderId="0" xfId="0" applyNumberFormat="1" applyFont="1" applyAlignment="1">
      <alignment horizontal="left" vertical="center"/>
    </xf>
    <xf numFmtId="164" fontId="25" fillId="0" borderId="0" xfId="0" applyNumberFormat="1" applyFont="1" applyAlignment="1">
      <alignment horizontal="left" vertical="center"/>
    </xf>
    <xf numFmtId="0" fontId="1" fillId="0" borderId="39" xfId="0" applyFont="1" applyBorder="1" applyAlignment="1">
      <alignment horizontal="center" vertical="center"/>
    </xf>
    <xf numFmtId="0" fontId="1" fillId="0" borderId="59" xfId="0" applyFont="1"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0" borderId="56" xfId="0" applyFont="1" applyBorder="1" applyAlignment="1">
      <alignment horizontal="center" vertical="center"/>
    </xf>
    <xf numFmtId="0" fontId="1" fillId="0" borderId="15" xfId="0" applyFont="1" applyBorder="1" applyAlignment="1">
      <alignment horizontal="center" vertical="center"/>
    </xf>
    <xf numFmtId="3" fontId="9" fillId="0" borderId="15" xfId="0" applyNumberFormat="1"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25" xfId="0"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428625</xdr:colOff>
      <xdr:row>2</xdr:row>
      <xdr:rowOff>0</xdr:rowOff>
    </xdr:to>
    <xdr:sp>
      <xdr:nvSpPr>
        <xdr:cNvPr id="1" name="text 8"/>
        <xdr:cNvSpPr txBox="1">
          <a:spLocks noChangeArrowheads="1"/>
        </xdr:cNvSpPr>
      </xdr:nvSpPr>
      <xdr:spPr>
        <a:xfrm>
          <a:off x="0" y="1676400"/>
          <a:ext cx="413385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57150</xdr:colOff>
      <xdr:row>2</xdr:row>
      <xdr:rowOff>0</xdr:rowOff>
    </xdr:from>
    <xdr:to>
      <xdr:col>14</xdr:col>
      <xdr:colOff>571500</xdr:colOff>
      <xdr:row>2</xdr:row>
      <xdr:rowOff>0</xdr:rowOff>
    </xdr:to>
    <xdr:sp>
      <xdr:nvSpPr>
        <xdr:cNvPr id="2" name="text 9"/>
        <xdr:cNvSpPr txBox="1">
          <a:spLocks noChangeArrowheads="1"/>
        </xdr:cNvSpPr>
      </xdr:nvSpPr>
      <xdr:spPr>
        <a:xfrm>
          <a:off x="4410075" y="1676400"/>
          <a:ext cx="3171825"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1</xdr:row>
      <xdr:rowOff>47625</xdr:rowOff>
    </xdr:from>
    <xdr:to>
      <xdr:col>7</xdr:col>
      <xdr:colOff>428625</xdr:colOff>
      <xdr:row>2</xdr:row>
      <xdr:rowOff>0</xdr:rowOff>
    </xdr:to>
    <xdr:sp>
      <xdr:nvSpPr>
        <xdr:cNvPr id="3" name="text 8"/>
        <xdr:cNvSpPr txBox="1">
          <a:spLocks noChangeArrowheads="1"/>
        </xdr:cNvSpPr>
      </xdr:nvSpPr>
      <xdr:spPr>
        <a:xfrm>
          <a:off x="0" y="247650"/>
          <a:ext cx="4133850" cy="14287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57150</xdr:colOff>
      <xdr:row>1</xdr:row>
      <xdr:rowOff>47625</xdr:rowOff>
    </xdr:from>
    <xdr:to>
      <xdr:col>14</xdr:col>
      <xdr:colOff>571500</xdr:colOff>
      <xdr:row>2</xdr:row>
      <xdr:rowOff>0</xdr:rowOff>
    </xdr:to>
    <xdr:sp>
      <xdr:nvSpPr>
        <xdr:cNvPr id="4" name="text 9"/>
        <xdr:cNvSpPr txBox="1">
          <a:spLocks noChangeArrowheads="1"/>
        </xdr:cNvSpPr>
      </xdr:nvSpPr>
      <xdr:spPr>
        <a:xfrm>
          <a:off x="4410075" y="247650"/>
          <a:ext cx="3171825" cy="14287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2</xdr:col>
      <xdr:colOff>0</xdr:colOff>
      <xdr:row>60</xdr:row>
      <xdr:rowOff>0</xdr:rowOff>
    </xdr:to>
    <xdr:sp>
      <xdr:nvSpPr>
        <xdr:cNvPr id="1" name="text 20"/>
        <xdr:cNvSpPr txBox="1">
          <a:spLocks noChangeArrowheads="1"/>
        </xdr:cNvSpPr>
      </xdr:nvSpPr>
      <xdr:spPr>
        <a:xfrm>
          <a:off x="3333750" y="10077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60</xdr:row>
      <xdr:rowOff>0</xdr:rowOff>
    </xdr:from>
    <xdr:to>
      <xdr:col>2</xdr:col>
      <xdr:colOff>0</xdr:colOff>
      <xdr:row>60</xdr:row>
      <xdr:rowOff>0</xdr:rowOff>
    </xdr:to>
    <xdr:sp>
      <xdr:nvSpPr>
        <xdr:cNvPr id="2" name="text 21"/>
        <xdr:cNvSpPr txBox="1">
          <a:spLocks noChangeArrowheads="1"/>
        </xdr:cNvSpPr>
      </xdr:nvSpPr>
      <xdr:spPr>
        <a:xfrm>
          <a:off x="3333750" y="10077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60</xdr:row>
      <xdr:rowOff>0</xdr:rowOff>
    </xdr:from>
    <xdr:to>
      <xdr:col>4</xdr:col>
      <xdr:colOff>0</xdr:colOff>
      <xdr:row>60</xdr:row>
      <xdr:rowOff>0</xdr:rowOff>
    </xdr:to>
    <xdr:sp>
      <xdr:nvSpPr>
        <xdr:cNvPr id="3" name="text 23"/>
        <xdr:cNvSpPr txBox="1">
          <a:spLocks noChangeArrowheads="1"/>
        </xdr:cNvSpPr>
      </xdr:nvSpPr>
      <xdr:spPr>
        <a:xfrm>
          <a:off x="5200650" y="10077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60</xdr:row>
      <xdr:rowOff>0</xdr:rowOff>
    </xdr:from>
    <xdr:to>
      <xdr:col>5</xdr:col>
      <xdr:colOff>0</xdr:colOff>
      <xdr:row>60</xdr:row>
      <xdr:rowOff>0</xdr:rowOff>
    </xdr:to>
    <xdr:sp>
      <xdr:nvSpPr>
        <xdr:cNvPr id="4" name="text 25"/>
        <xdr:cNvSpPr txBox="1">
          <a:spLocks noChangeArrowheads="1"/>
        </xdr:cNvSpPr>
      </xdr:nvSpPr>
      <xdr:spPr>
        <a:xfrm>
          <a:off x="6134100" y="10077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60</xdr:row>
      <xdr:rowOff>0</xdr:rowOff>
    </xdr:from>
    <xdr:to>
      <xdr:col>2</xdr:col>
      <xdr:colOff>0</xdr:colOff>
      <xdr:row>60</xdr:row>
      <xdr:rowOff>0</xdr:rowOff>
    </xdr:to>
    <xdr:sp>
      <xdr:nvSpPr>
        <xdr:cNvPr id="5" name="TextBox 12"/>
        <xdr:cNvSpPr txBox="1">
          <a:spLocks noChangeArrowheads="1"/>
        </xdr:cNvSpPr>
      </xdr:nvSpPr>
      <xdr:spPr>
        <a:xfrm>
          <a:off x="3333750" y="10077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60</xdr:row>
      <xdr:rowOff>0</xdr:rowOff>
    </xdr:from>
    <xdr:to>
      <xdr:col>2</xdr:col>
      <xdr:colOff>0</xdr:colOff>
      <xdr:row>60</xdr:row>
      <xdr:rowOff>0</xdr:rowOff>
    </xdr:to>
    <xdr:sp>
      <xdr:nvSpPr>
        <xdr:cNvPr id="6" name="TextBox 13"/>
        <xdr:cNvSpPr txBox="1">
          <a:spLocks noChangeArrowheads="1"/>
        </xdr:cNvSpPr>
      </xdr:nvSpPr>
      <xdr:spPr>
        <a:xfrm>
          <a:off x="3333750" y="10077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60</xdr:row>
      <xdr:rowOff>0</xdr:rowOff>
    </xdr:from>
    <xdr:to>
      <xdr:col>4</xdr:col>
      <xdr:colOff>0</xdr:colOff>
      <xdr:row>60</xdr:row>
      <xdr:rowOff>0</xdr:rowOff>
    </xdr:to>
    <xdr:sp>
      <xdr:nvSpPr>
        <xdr:cNvPr id="7" name="TextBox 14"/>
        <xdr:cNvSpPr txBox="1">
          <a:spLocks noChangeArrowheads="1"/>
        </xdr:cNvSpPr>
      </xdr:nvSpPr>
      <xdr:spPr>
        <a:xfrm>
          <a:off x="5200650" y="10077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60</xdr:row>
      <xdr:rowOff>0</xdr:rowOff>
    </xdr:from>
    <xdr:to>
      <xdr:col>5</xdr:col>
      <xdr:colOff>0</xdr:colOff>
      <xdr:row>60</xdr:row>
      <xdr:rowOff>0</xdr:rowOff>
    </xdr:to>
    <xdr:sp>
      <xdr:nvSpPr>
        <xdr:cNvPr id="8" name="TextBox 15"/>
        <xdr:cNvSpPr txBox="1">
          <a:spLocks noChangeArrowheads="1"/>
        </xdr:cNvSpPr>
      </xdr:nvSpPr>
      <xdr:spPr>
        <a:xfrm>
          <a:off x="6134100" y="100774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9"/>
  <sheetViews>
    <sheetView showGridLines="0" zoomScale="75" zoomScaleNormal="75" workbookViewId="0" topLeftCell="A77">
      <selection activeCell="Q92" sqref="Q92"/>
    </sheetView>
  </sheetViews>
  <sheetFormatPr defaultColWidth="9.00390625" defaultRowHeight="12.75"/>
  <cols>
    <col min="1" max="1" width="19.875" style="0" customWidth="1"/>
    <col min="2" max="2" width="3.125" style="0" customWidth="1"/>
    <col min="3" max="3" width="2.375" style="0" customWidth="1"/>
    <col min="4" max="4" width="8.50390625" style="0" customWidth="1"/>
    <col min="5" max="5" width="3.125" style="0" customWidth="1"/>
    <col min="6" max="6" width="8.50390625" style="0" customWidth="1"/>
    <col min="7" max="7" width="3.125" style="0" customWidth="1"/>
    <col min="8" max="8" width="8.50390625" style="0" customWidth="1"/>
    <col min="9" max="9" width="3.125" style="0" customWidth="1"/>
    <col min="10" max="10" width="8.50390625" style="0" customWidth="1"/>
    <col min="11" max="11" width="3.125" style="0" customWidth="1"/>
    <col min="12" max="12" width="8.50390625" style="0" customWidth="1"/>
    <col min="13" max="13" width="3.125" style="0" customWidth="1"/>
    <col min="14" max="15" width="8.50390625" style="0" customWidth="1"/>
  </cols>
  <sheetData>
    <row r="1" spans="1:16" ht="15.75">
      <c r="A1" s="16" t="s">
        <v>59</v>
      </c>
      <c r="B1" s="17"/>
      <c r="C1" s="18"/>
      <c r="D1" s="17"/>
      <c r="E1" s="18"/>
      <c r="F1" s="17"/>
      <c r="G1" s="18"/>
      <c r="H1" s="17"/>
      <c r="I1" s="18"/>
      <c r="J1" s="17"/>
      <c r="K1" s="18"/>
      <c r="L1" s="17"/>
      <c r="M1" s="18"/>
      <c r="N1" s="17"/>
      <c r="O1" s="17"/>
      <c r="P1" s="17"/>
    </row>
    <row r="2" spans="3:13" ht="116.25" customHeight="1">
      <c r="C2" s="100"/>
      <c r="D2" s="7"/>
      <c r="E2" s="101"/>
      <c r="F2" s="7"/>
      <c r="G2" s="101"/>
      <c r="H2" s="7"/>
      <c r="I2" s="102"/>
      <c r="J2" s="7"/>
      <c r="K2" s="101"/>
      <c r="M2" s="101"/>
    </row>
    <row r="3" spans="1:13" ht="12.75" customHeight="1">
      <c r="A3" s="141" t="s">
        <v>222</v>
      </c>
      <c r="C3" s="100"/>
      <c r="D3" s="7"/>
      <c r="E3" s="101"/>
      <c r="F3" s="7"/>
      <c r="G3" s="101"/>
      <c r="H3" s="7"/>
      <c r="I3" s="103"/>
      <c r="J3" s="7"/>
      <c r="K3" s="101"/>
      <c r="M3" s="101"/>
    </row>
    <row r="4" spans="1:16" ht="12.75">
      <c r="A4" s="8" t="s">
        <v>0</v>
      </c>
      <c r="B4" s="9"/>
      <c r="C4" s="10"/>
      <c r="D4" s="2"/>
      <c r="E4" s="3"/>
      <c r="F4" s="2"/>
      <c r="G4" s="3"/>
      <c r="H4" s="2"/>
      <c r="I4" s="3"/>
      <c r="J4" s="2"/>
      <c r="K4" s="3"/>
      <c r="L4" s="3"/>
      <c r="M4" s="3"/>
      <c r="N4" s="3"/>
      <c r="O4" s="3"/>
      <c r="P4" s="3"/>
    </row>
    <row r="5" spans="1:16" ht="12.75">
      <c r="A5" s="11" t="s">
        <v>63</v>
      </c>
      <c r="B5" s="11" t="s">
        <v>1</v>
      </c>
      <c r="C5" s="12"/>
      <c r="D5" s="12"/>
      <c r="E5" s="3"/>
      <c r="F5" s="2"/>
      <c r="G5" s="3"/>
      <c r="H5" s="2"/>
      <c r="I5" s="3"/>
      <c r="J5" s="2"/>
      <c r="K5" s="3"/>
      <c r="L5" s="3"/>
      <c r="M5" s="3"/>
      <c r="N5" s="3"/>
      <c r="O5" s="3"/>
      <c r="P5" s="3"/>
    </row>
    <row r="6" spans="1:16" ht="12.75">
      <c r="A6" s="11" t="s">
        <v>64</v>
      </c>
      <c r="B6" s="11" t="s">
        <v>2</v>
      </c>
      <c r="C6" s="12"/>
      <c r="D6" s="12"/>
      <c r="E6" s="3"/>
      <c r="F6" s="2"/>
      <c r="G6" s="3"/>
      <c r="H6" s="2"/>
      <c r="I6" s="3"/>
      <c r="J6" s="2"/>
      <c r="K6" s="3"/>
      <c r="L6" s="3"/>
      <c r="M6" s="3"/>
      <c r="N6" s="3"/>
      <c r="O6" s="3"/>
      <c r="P6" s="3"/>
    </row>
    <row r="7" spans="1:16" ht="12.75">
      <c r="A7" s="11" t="s">
        <v>3</v>
      </c>
      <c r="B7" s="11" t="s">
        <v>73</v>
      </c>
      <c r="C7" s="12"/>
      <c r="D7" s="12"/>
      <c r="E7" s="3"/>
      <c r="F7" s="2"/>
      <c r="G7" s="3"/>
      <c r="H7" s="2"/>
      <c r="I7" s="3"/>
      <c r="J7" s="2"/>
      <c r="K7" s="3"/>
      <c r="L7" s="3"/>
      <c r="M7" s="3"/>
      <c r="N7" s="3"/>
      <c r="O7" s="3"/>
      <c r="P7" s="3"/>
    </row>
    <row r="8" spans="1:16" ht="12.75">
      <c r="A8" s="11" t="s">
        <v>62</v>
      </c>
      <c r="B8" s="11" t="s">
        <v>4</v>
      </c>
      <c r="C8" s="12"/>
      <c r="D8" s="12"/>
      <c r="E8" s="3"/>
      <c r="F8" s="2"/>
      <c r="G8" s="3"/>
      <c r="H8" s="2"/>
      <c r="I8" s="3"/>
      <c r="J8" s="2"/>
      <c r="K8" s="3"/>
      <c r="L8" s="3"/>
      <c r="M8" s="3"/>
      <c r="N8" s="3"/>
      <c r="P8" s="3"/>
    </row>
    <row r="9" spans="1:16" ht="12.75">
      <c r="A9" s="11" t="s">
        <v>5</v>
      </c>
      <c r="B9" s="11" t="s">
        <v>6</v>
      </c>
      <c r="C9" s="12"/>
      <c r="D9" s="12"/>
      <c r="E9" s="3"/>
      <c r="F9" s="2"/>
      <c r="G9" s="3"/>
      <c r="H9" s="2"/>
      <c r="I9" s="3"/>
      <c r="J9" s="2"/>
      <c r="K9" s="3"/>
      <c r="L9" s="3"/>
      <c r="M9" s="3"/>
      <c r="N9" s="3"/>
      <c r="O9" s="3"/>
      <c r="P9" s="3"/>
    </row>
    <row r="10" spans="1:16" ht="12.75">
      <c r="A10" s="11" t="s">
        <v>61</v>
      </c>
      <c r="B10" s="11" t="s">
        <v>187</v>
      </c>
      <c r="C10" s="12"/>
      <c r="D10" s="12"/>
      <c r="E10" s="3"/>
      <c r="F10" s="2"/>
      <c r="G10" s="3"/>
      <c r="H10" s="2"/>
      <c r="I10" s="3"/>
      <c r="J10" s="2"/>
      <c r="K10" s="3"/>
      <c r="L10" s="3"/>
      <c r="M10" s="3"/>
      <c r="N10" s="3"/>
      <c r="O10" s="3"/>
      <c r="P10" s="3"/>
    </row>
    <row r="11" spans="1:16" ht="12.75">
      <c r="A11" s="11" t="s">
        <v>65</v>
      </c>
      <c r="B11" s="11" t="s">
        <v>193</v>
      </c>
      <c r="C11" s="12"/>
      <c r="D11" s="12"/>
      <c r="E11" s="3"/>
      <c r="F11" s="2"/>
      <c r="G11" s="3"/>
      <c r="H11" s="2"/>
      <c r="I11" s="3"/>
      <c r="J11" s="2"/>
      <c r="K11" s="3"/>
      <c r="L11" s="3"/>
      <c r="M11" s="3"/>
      <c r="N11" s="3"/>
      <c r="O11" s="3"/>
      <c r="P11" s="3"/>
    </row>
    <row r="12" spans="1:16" ht="12.75">
      <c r="A12" s="11" t="s">
        <v>66</v>
      </c>
      <c r="B12" s="11" t="s">
        <v>188</v>
      </c>
      <c r="C12" s="12"/>
      <c r="D12" s="12"/>
      <c r="E12" s="3"/>
      <c r="F12" s="2"/>
      <c r="G12" s="3"/>
      <c r="H12" s="2"/>
      <c r="I12" s="3"/>
      <c r="J12" s="2"/>
      <c r="K12" s="3"/>
      <c r="L12" s="3"/>
      <c r="M12" s="3"/>
      <c r="N12" s="3"/>
      <c r="O12" s="3"/>
      <c r="P12" s="3"/>
    </row>
    <row r="13" spans="1:16" ht="12.75">
      <c r="A13" s="11" t="s">
        <v>189</v>
      </c>
      <c r="B13" s="11" t="s">
        <v>194</v>
      </c>
      <c r="C13" s="12"/>
      <c r="D13" s="12"/>
      <c r="E13" s="3"/>
      <c r="F13" s="2"/>
      <c r="G13" s="3"/>
      <c r="H13" s="2"/>
      <c r="I13" s="3"/>
      <c r="J13" s="2"/>
      <c r="K13" s="3"/>
      <c r="L13" s="3"/>
      <c r="M13" s="3"/>
      <c r="N13" s="3"/>
      <c r="O13" s="3"/>
      <c r="P13" s="3"/>
    </row>
    <row r="14" spans="1:16" ht="12.75">
      <c r="A14" s="11" t="s">
        <v>67</v>
      </c>
      <c r="B14" s="11" t="s">
        <v>190</v>
      </c>
      <c r="C14" s="2"/>
      <c r="D14" s="2"/>
      <c r="E14" s="3"/>
      <c r="F14" s="2"/>
      <c r="G14" s="3"/>
      <c r="H14" s="2"/>
      <c r="I14" s="3"/>
      <c r="J14" s="2"/>
      <c r="K14" s="3"/>
      <c r="L14" s="3"/>
      <c r="M14" s="3"/>
      <c r="N14" s="3"/>
      <c r="O14" s="3"/>
      <c r="P14" s="3"/>
    </row>
    <row r="15" spans="1:16" ht="12.75">
      <c r="A15" s="11" t="s">
        <v>191</v>
      </c>
      <c r="B15" s="11" t="s">
        <v>192</v>
      </c>
      <c r="C15" s="2"/>
      <c r="D15" s="2"/>
      <c r="E15" s="3"/>
      <c r="F15" s="2"/>
      <c r="G15" s="3"/>
      <c r="H15" s="2"/>
      <c r="I15" s="3"/>
      <c r="J15" s="2"/>
      <c r="K15" s="3"/>
      <c r="L15" s="3"/>
      <c r="M15" s="3"/>
      <c r="N15" s="3"/>
      <c r="O15" s="3"/>
      <c r="P15" s="3"/>
    </row>
    <row r="16" spans="1:16" ht="12.75">
      <c r="A16" s="13"/>
      <c r="B16" s="13"/>
      <c r="C16" s="2"/>
      <c r="D16" s="2"/>
      <c r="E16" s="3"/>
      <c r="F16" s="2"/>
      <c r="G16" s="3"/>
      <c r="H16" s="2"/>
      <c r="I16" s="3"/>
      <c r="J16" s="2"/>
      <c r="K16" s="3"/>
      <c r="L16" s="3"/>
      <c r="M16" s="3"/>
      <c r="N16" s="3"/>
      <c r="O16" s="3"/>
      <c r="P16" s="3"/>
    </row>
    <row r="17" spans="1:16" ht="15.75">
      <c r="A17" s="202" t="s">
        <v>7</v>
      </c>
      <c r="B17" s="202"/>
      <c r="C17" s="202"/>
      <c r="D17" s="202"/>
      <c r="E17" s="202"/>
      <c r="F17" s="202"/>
      <c r="G17" s="202"/>
      <c r="H17" s="202"/>
      <c r="I17" s="202"/>
      <c r="J17" s="202"/>
      <c r="K17" s="202"/>
      <c r="L17" s="202"/>
      <c r="M17" s="202"/>
      <c r="N17" s="202"/>
      <c r="O17" s="202"/>
      <c r="P17" s="20"/>
    </row>
    <row r="18" spans="1:16" ht="15.75">
      <c r="A18" s="20"/>
      <c r="B18" s="20"/>
      <c r="C18" s="20"/>
      <c r="D18" s="20"/>
      <c r="E18" s="20"/>
      <c r="F18" s="20"/>
      <c r="G18" s="20"/>
      <c r="H18" s="20"/>
      <c r="I18" s="20"/>
      <c r="J18" s="20"/>
      <c r="K18" s="20"/>
      <c r="L18" s="20"/>
      <c r="M18" s="20"/>
      <c r="N18" s="20"/>
      <c r="O18" s="20"/>
      <c r="P18" s="20"/>
    </row>
    <row r="19" spans="1:16" ht="16.5" thickBot="1">
      <c r="A19" s="203" t="s">
        <v>223</v>
      </c>
      <c r="B19" s="203"/>
      <c r="C19" s="203"/>
      <c r="D19" s="203"/>
      <c r="E19" s="203"/>
      <c r="F19" s="203"/>
      <c r="G19" s="203"/>
      <c r="H19" s="203"/>
      <c r="I19" s="203"/>
      <c r="J19" s="203"/>
      <c r="K19" s="203"/>
      <c r="L19" s="203"/>
      <c r="M19" s="203"/>
      <c r="N19" s="203"/>
      <c r="O19" s="203"/>
      <c r="P19" s="4"/>
    </row>
    <row r="20" spans="1:16" ht="12.75" customHeight="1" thickBot="1">
      <c r="A20" s="204" t="s">
        <v>56</v>
      </c>
      <c r="B20" s="205"/>
      <c r="C20" s="205"/>
      <c r="D20" s="205"/>
      <c r="E20" s="205"/>
      <c r="F20" s="205"/>
      <c r="G20" s="205"/>
      <c r="H20" s="205"/>
      <c r="I20" s="205"/>
      <c r="J20" s="205"/>
      <c r="K20" s="205"/>
      <c r="L20" s="205"/>
      <c r="M20" s="205"/>
      <c r="N20" s="205"/>
      <c r="O20" s="206"/>
      <c r="P20" s="23"/>
    </row>
    <row r="21" spans="1:16" ht="12.75" customHeight="1">
      <c r="A21" s="207" t="s">
        <v>8</v>
      </c>
      <c r="B21" s="189"/>
      <c r="C21" s="84" t="s">
        <v>10</v>
      </c>
      <c r="D21" s="24"/>
      <c r="E21" s="29" t="s">
        <v>11</v>
      </c>
      <c r="F21" s="24"/>
      <c r="G21" s="29" t="s">
        <v>12</v>
      </c>
      <c r="H21" s="24"/>
      <c r="I21" s="29" t="s">
        <v>13</v>
      </c>
      <c r="J21" s="24"/>
      <c r="K21" s="26" t="s">
        <v>14</v>
      </c>
      <c r="L21" s="24"/>
      <c r="M21" s="26" t="s">
        <v>15</v>
      </c>
      <c r="N21" s="104"/>
      <c r="O21" s="208" t="s">
        <v>195</v>
      </c>
      <c r="P21" s="14"/>
    </row>
    <row r="22" spans="1:16" ht="12.75" customHeight="1" thickBot="1">
      <c r="A22" s="210" t="s">
        <v>16</v>
      </c>
      <c r="B22" s="211"/>
      <c r="C22" s="85" t="s">
        <v>18</v>
      </c>
      <c r="D22" s="30"/>
      <c r="E22" s="27" t="s">
        <v>19</v>
      </c>
      <c r="F22" s="28"/>
      <c r="G22" s="27" t="s">
        <v>20</v>
      </c>
      <c r="H22" s="28"/>
      <c r="I22" s="27" t="s">
        <v>21</v>
      </c>
      <c r="J22" s="28"/>
      <c r="K22" s="27" t="s">
        <v>22</v>
      </c>
      <c r="L22" s="25"/>
      <c r="M22" s="27" t="s">
        <v>23</v>
      </c>
      <c r="N22" s="105"/>
      <c r="O22" s="209"/>
      <c r="P22" s="14"/>
    </row>
    <row r="23" spans="1:16" ht="12.75" customHeight="1" thickBot="1">
      <c r="A23" s="191" t="s">
        <v>196</v>
      </c>
      <c r="B23" s="188" t="s">
        <v>197</v>
      </c>
      <c r="C23" s="190"/>
      <c r="D23" s="106">
        <v>5</v>
      </c>
      <c r="E23" s="181">
        <v>5</v>
      </c>
      <c r="F23" s="182"/>
      <c r="G23" s="181">
        <v>5</v>
      </c>
      <c r="H23" s="182"/>
      <c r="I23" s="181">
        <v>5</v>
      </c>
      <c r="J23" s="182"/>
      <c r="K23" s="181">
        <v>9.9</v>
      </c>
      <c r="L23" s="182"/>
      <c r="M23" s="196">
        <v>5</v>
      </c>
      <c r="N23" s="197"/>
      <c r="O23" s="108" t="s">
        <v>198</v>
      </c>
      <c r="P23" s="14"/>
    </row>
    <row r="24" spans="1:16" ht="12.75" customHeight="1">
      <c r="A24" s="192"/>
      <c r="B24" s="93" t="s">
        <v>9</v>
      </c>
      <c r="C24" s="86"/>
      <c r="D24" s="82">
        <v>428166</v>
      </c>
      <c r="E24" s="83"/>
      <c r="F24" s="82">
        <v>414868</v>
      </c>
      <c r="G24" s="83"/>
      <c r="H24" s="82">
        <v>417071</v>
      </c>
      <c r="I24" s="83"/>
      <c r="J24" s="82">
        <v>440140</v>
      </c>
      <c r="K24" s="109" t="s">
        <v>199</v>
      </c>
      <c r="L24" s="82">
        <v>505075</v>
      </c>
      <c r="M24" s="83"/>
      <c r="N24" s="110">
        <v>364914</v>
      </c>
      <c r="O24" s="98">
        <f>(D24+F24+H24+J24+L24+N24)/6</f>
        <v>428372.3333333333</v>
      </c>
      <c r="P24" s="14"/>
    </row>
    <row r="25" spans="1:16" ht="12.75" customHeight="1">
      <c r="A25" s="192"/>
      <c r="B25" s="90" t="s">
        <v>68</v>
      </c>
      <c r="C25" s="87"/>
      <c r="D25" s="78">
        <v>7697</v>
      </c>
      <c r="E25" s="75"/>
      <c r="F25" s="78">
        <v>7643</v>
      </c>
      <c r="G25" s="75"/>
      <c r="H25" s="78">
        <v>7677</v>
      </c>
      <c r="I25" s="75"/>
      <c r="J25" s="78">
        <v>7639</v>
      </c>
      <c r="K25" s="75"/>
      <c r="L25" s="78">
        <v>12592</v>
      </c>
      <c r="M25" s="75"/>
      <c r="N25" s="111">
        <v>7860</v>
      </c>
      <c r="O25" s="112">
        <f aca="true" t="shared" si="0" ref="O25:O47">(D25+F25+H25+J25+L25+N25)/6</f>
        <v>8518</v>
      </c>
      <c r="P25" s="21"/>
    </row>
    <row r="26" spans="1:16" ht="12.75" customHeight="1">
      <c r="A26" s="192"/>
      <c r="B26" s="91" t="s">
        <v>69</v>
      </c>
      <c r="C26" s="88"/>
      <c r="D26" s="79">
        <v>311434</v>
      </c>
      <c r="E26" s="80"/>
      <c r="F26" s="79">
        <v>306587</v>
      </c>
      <c r="G26" s="80"/>
      <c r="H26" s="79">
        <v>305650</v>
      </c>
      <c r="I26" s="80"/>
      <c r="J26" s="79">
        <v>323567</v>
      </c>
      <c r="K26" s="80"/>
      <c r="L26" s="79">
        <v>375973</v>
      </c>
      <c r="M26" s="80"/>
      <c r="N26" s="111">
        <v>275626</v>
      </c>
      <c r="O26" s="112">
        <f t="shared" si="0"/>
        <v>316472.8333333333</v>
      </c>
      <c r="P26" s="22"/>
    </row>
    <row r="27" spans="1:16" ht="12.75" customHeight="1" thickBot="1">
      <c r="A27" s="212"/>
      <c r="B27" s="113" t="s">
        <v>17</v>
      </c>
      <c r="C27" s="89"/>
      <c r="D27" s="77">
        <f>SUM(D25:D26)</f>
        <v>319131</v>
      </c>
      <c r="E27" s="77"/>
      <c r="F27" s="77">
        <f>SUM(F25:F26)</f>
        <v>314230</v>
      </c>
      <c r="G27" s="76"/>
      <c r="H27" s="77">
        <f>SUM(H25:H26)</f>
        <v>313327</v>
      </c>
      <c r="I27" s="76"/>
      <c r="J27" s="77">
        <f>SUM(J25:J26)</f>
        <v>331206</v>
      </c>
      <c r="K27" s="76"/>
      <c r="L27" s="77">
        <f>SUM(L25:L26)</f>
        <v>388565</v>
      </c>
      <c r="M27" s="114"/>
      <c r="N27" s="115">
        <f>SUM(N25:N26)</f>
        <v>283486</v>
      </c>
      <c r="O27" s="116">
        <f t="shared" si="0"/>
        <v>324990.8333333333</v>
      </c>
      <c r="P27" s="21"/>
    </row>
    <row r="28" spans="1:16" ht="12.75" customHeight="1" thickBot="1">
      <c r="A28" s="177" t="s">
        <v>200</v>
      </c>
      <c r="B28" s="188" t="s">
        <v>197</v>
      </c>
      <c r="C28" s="190"/>
      <c r="D28" s="106">
        <v>9</v>
      </c>
      <c r="E28" s="181">
        <v>9</v>
      </c>
      <c r="F28" s="182"/>
      <c r="G28" s="181">
        <v>9</v>
      </c>
      <c r="H28" s="182"/>
      <c r="I28" s="181">
        <v>9</v>
      </c>
      <c r="J28" s="182"/>
      <c r="K28" s="181">
        <v>12</v>
      </c>
      <c r="L28" s="182"/>
      <c r="M28" s="200" t="s">
        <v>201</v>
      </c>
      <c r="N28" s="201"/>
      <c r="O28" s="117" t="s">
        <v>198</v>
      </c>
      <c r="P28" s="21"/>
    </row>
    <row r="29" spans="1:16" ht="12.75" customHeight="1">
      <c r="A29" s="178"/>
      <c r="B29" s="93" t="s">
        <v>9</v>
      </c>
      <c r="C29" s="81"/>
      <c r="D29" s="82">
        <v>89298</v>
      </c>
      <c r="E29" s="83"/>
      <c r="F29" s="82">
        <v>85572</v>
      </c>
      <c r="G29" s="83"/>
      <c r="H29" s="82">
        <v>87145</v>
      </c>
      <c r="I29" s="83"/>
      <c r="J29" s="82">
        <v>86256</v>
      </c>
      <c r="K29" s="109" t="s">
        <v>199</v>
      </c>
      <c r="L29" s="82">
        <v>92859</v>
      </c>
      <c r="M29" s="83"/>
      <c r="N29" s="118" t="s">
        <v>202</v>
      </c>
      <c r="O29" s="98">
        <f>(D29+F29+H29+J29+L29)/5</f>
        <v>88226</v>
      </c>
      <c r="P29" s="21"/>
    </row>
    <row r="30" spans="1:16" ht="12.75" customHeight="1">
      <c r="A30" s="178"/>
      <c r="B30" s="90" t="s">
        <v>68</v>
      </c>
      <c r="C30" s="31"/>
      <c r="D30" s="78">
        <v>62461</v>
      </c>
      <c r="E30" s="75"/>
      <c r="F30" s="78">
        <v>62118</v>
      </c>
      <c r="G30" s="75"/>
      <c r="H30" s="78">
        <v>62431</v>
      </c>
      <c r="I30" s="75"/>
      <c r="J30" s="78">
        <v>62171</v>
      </c>
      <c r="K30" s="75"/>
      <c r="L30" s="78">
        <v>63601</v>
      </c>
      <c r="M30" s="75"/>
      <c r="N30" s="111" t="s">
        <v>202</v>
      </c>
      <c r="O30" s="99">
        <f>(D30+F30+H30+J30+L30)/5</f>
        <v>62556.4</v>
      </c>
      <c r="P30" s="21"/>
    </row>
    <row r="31" spans="1:16" ht="12.75" customHeight="1">
      <c r="A31" s="178"/>
      <c r="B31" s="91" t="s">
        <v>69</v>
      </c>
      <c r="C31" s="32"/>
      <c r="D31" s="79">
        <v>12540</v>
      </c>
      <c r="E31" s="80"/>
      <c r="F31" s="79">
        <v>10729</v>
      </c>
      <c r="G31" s="80"/>
      <c r="H31" s="79">
        <v>11581</v>
      </c>
      <c r="I31" s="80"/>
      <c r="J31" s="79">
        <v>11217</v>
      </c>
      <c r="K31" s="80"/>
      <c r="L31" s="79">
        <v>13955</v>
      </c>
      <c r="M31" s="80"/>
      <c r="N31" s="111" t="s">
        <v>202</v>
      </c>
      <c r="O31" s="99">
        <f>(D31+F31+H31+J31+L31)/5</f>
        <v>12004.4</v>
      </c>
      <c r="P31" s="21"/>
    </row>
    <row r="32" spans="1:16" ht="12.75" customHeight="1" thickBot="1">
      <c r="A32" s="179"/>
      <c r="B32" s="119" t="s">
        <v>17</v>
      </c>
      <c r="C32" s="120"/>
      <c r="D32" s="77">
        <f>SUM(D30:D31)</f>
        <v>75001</v>
      </c>
      <c r="E32" s="120"/>
      <c r="F32" s="77">
        <f>SUM(F30:F31)</f>
        <v>72847</v>
      </c>
      <c r="G32" s="120"/>
      <c r="H32" s="77">
        <f>SUM(H30:H31)</f>
        <v>74012</v>
      </c>
      <c r="I32" s="120"/>
      <c r="J32" s="77">
        <f>SUM(J30:J31)</f>
        <v>73388</v>
      </c>
      <c r="K32" s="120"/>
      <c r="L32" s="77">
        <f>SUM(L30:L31)</f>
        <v>77556</v>
      </c>
      <c r="M32" s="114"/>
      <c r="N32" s="156" t="s">
        <v>202</v>
      </c>
      <c r="O32" s="122">
        <f>(D32+F32+H32+J32+L32)/5</f>
        <v>74560.8</v>
      </c>
      <c r="P32" s="21"/>
    </row>
    <row r="33" spans="1:16" ht="12.75" customHeight="1" thickBot="1">
      <c r="A33" s="177" t="s">
        <v>230</v>
      </c>
      <c r="B33" s="188" t="s">
        <v>197</v>
      </c>
      <c r="C33" s="190"/>
      <c r="D33" s="106">
        <v>8.5</v>
      </c>
      <c r="E33" s="181">
        <v>8.5</v>
      </c>
      <c r="F33" s="182"/>
      <c r="G33" s="181">
        <v>8.5</v>
      </c>
      <c r="H33" s="182"/>
      <c r="I33" s="181">
        <v>8.5</v>
      </c>
      <c r="J33" s="182"/>
      <c r="K33" s="181">
        <v>13.5</v>
      </c>
      <c r="L33" s="180"/>
      <c r="M33" s="157"/>
      <c r="N33" s="158">
        <v>9.5</v>
      </c>
      <c r="O33" s="154" t="s">
        <v>198</v>
      </c>
      <c r="P33" s="21"/>
    </row>
    <row r="34" spans="1:16" ht="12.75" customHeight="1">
      <c r="A34" s="178"/>
      <c r="B34" s="93" t="s">
        <v>9</v>
      </c>
      <c r="C34" s="81"/>
      <c r="D34" s="82">
        <v>105316</v>
      </c>
      <c r="E34" s="83"/>
      <c r="F34" s="82">
        <v>103459</v>
      </c>
      <c r="G34" s="83"/>
      <c r="H34" s="82">
        <v>103168</v>
      </c>
      <c r="I34" s="83"/>
      <c r="J34" s="82">
        <v>103346</v>
      </c>
      <c r="K34" s="109" t="s">
        <v>199</v>
      </c>
      <c r="L34" s="82">
        <v>160757</v>
      </c>
      <c r="M34" s="83"/>
      <c r="N34" s="82">
        <v>138806</v>
      </c>
      <c r="O34" s="124">
        <f>(D34+F34+H34+J34+L34+N34)/6</f>
        <v>119142</v>
      </c>
      <c r="P34" s="21"/>
    </row>
    <row r="35" spans="1:16" ht="12.75" customHeight="1">
      <c r="A35" s="178"/>
      <c r="B35" s="90" t="s">
        <v>68</v>
      </c>
      <c r="C35" s="31"/>
      <c r="D35" s="78">
        <v>27724</v>
      </c>
      <c r="E35" s="75"/>
      <c r="F35" s="78">
        <v>27685</v>
      </c>
      <c r="G35" s="75"/>
      <c r="H35" s="78">
        <v>27662</v>
      </c>
      <c r="I35" s="75"/>
      <c r="J35" s="78">
        <v>28110</v>
      </c>
      <c r="K35" s="75"/>
      <c r="L35" s="78">
        <v>36659</v>
      </c>
      <c r="M35" s="75"/>
      <c r="N35" s="79">
        <v>33886</v>
      </c>
      <c r="O35" s="159">
        <f t="shared" si="0"/>
        <v>30287.666666666668</v>
      </c>
      <c r="P35" s="21"/>
    </row>
    <row r="36" spans="1:16" ht="12.75" customHeight="1">
      <c r="A36" s="178"/>
      <c r="B36" s="91" t="s">
        <v>69</v>
      </c>
      <c r="C36" s="32"/>
      <c r="D36" s="79">
        <v>50799</v>
      </c>
      <c r="E36" s="80"/>
      <c r="F36" s="79">
        <v>50708</v>
      </c>
      <c r="G36" s="80"/>
      <c r="H36" s="79">
        <v>51691</v>
      </c>
      <c r="I36" s="80"/>
      <c r="J36" s="79">
        <v>50125</v>
      </c>
      <c r="K36" s="80"/>
      <c r="L36" s="79">
        <v>83229</v>
      </c>
      <c r="M36" s="80"/>
      <c r="N36" s="79">
        <v>68745</v>
      </c>
      <c r="O36" s="160">
        <f t="shared" si="0"/>
        <v>59216.166666666664</v>
      </c>
      <c r="P36" s="21"/>
    </row>
    <row r="37" spans="1:16" ht="12.75" customHeight="1" thickBot="1">
      <c r="A37" s="179"/>
      <c r="B37" s="119" t="s">
        <v>17</v>
      </c>
      <c r="C37" s="120"/>
      <c r="D37" s="77">
        <f>SUM(D35:D36)</f>
        <v>78523</v>
      </c>
      <c r="E37" s="120"/>
      <c r="F37" s="77">
        <f>SUM(F35:F36)</f>
        <v>78393</v>
      </c>
      <c r="G37" s="120"/>
      <c r="H37" s="77">
        <f>SUM(H35:H36)</f>
        <v>79353</v>
      </c>
      <c r="I37" s="120"/>
      <c r="J37" s="77">
        <f>SUM(J35:J36)</f>
        <v>78235</v>
      </c>
      <c r="K37" s="120"/>
      <c r="L37" s="77">
        <f>SUM(L35:L36)</f>
        <v>119888</v>
      </c>
      <c r="M37" s="120"/>
      <c r="N37" s="121">
        <f>SUM(N35:N36)</f>
        <v>102631</v>
      </c>
      <c r="O37" s="126">
        <f>(D37+F37+H37+J37+L37+N37)/6</f>
        <v>89503.83333333333</v>
      </c>
      <c r="P37" s="21"/>
    </row>
    <row r="38" spans="1:16" ht="12.75" customHeight="1" thickBot="1">
      <c r="A38" s="177" t="s">
        <v>243</v>
      </c>
      <c r="B38" s="188" t="s">
        <v>197</v>
      </c>
      <c r="C38" s="189"/>
      <c r="D38" s="161">
        <v>8</v>
      </c>
      <c r="E38" s="183">
        <v>8</v>
      </c>
      <c r="F38" s="184"/>
      <c r="G38" s="183">
        <v>8</v>
      </c>
      <c r="H38" s="184"/>
      <c r="I38" s="183">
        <v>12.5</v>
      </c>
      <c r="J38" s="184"/>
      <c r="K38" s="183">
        <v>8</v>
      </c>
      <c r="L38" s="185"/>
      <c r="M38" s="186">
        <v>8</v>
      </c>
      <c r="N38" s="187"/>
      <c r="O38" s="155" t="s">
        <v>198</v>
      </c>
      <c r="P38" s="21"/>
    </row>
    <row r="39" spans="1:16" ht="12.75" customHeight="1">
      <c r="A39" s="178"/>
      <c r="B39" s="93" t="s">
        <v>9</v>
      </c>
      <c r="C39" s="81"/>
      <c r="D39" s="82">
        <v>342823</v>
      </c>
      <c r="E39" s="83"/>
      <c r="F39" s="82">
        <v>336109</v>
      </c>
      <c r="G39" s="83"/>
      <c r="H39" s="82">
        <v>335272</v>
      </c>
      <c r="I39" s="109" t="s">
        <v>199</v>
      </c>
      <c r="J39" s="82">
        <v>489973</v>
      </c>
      <c r="K39" s="129"/>
      <c r="L39" s="110">
        <v>325845</v>
      </c>
      <c r="M39" s="83"/>
      <c r="N39" s="123">
        <v>384128</v>
      </c>
      <c r="O39" s="124">
        <f>(D39+F39+H39+J39+L39+N39)/6</f>
        <v>369025</v>
      </c>
      <c r="P39" s="21"/>
    </row>
    <row r="40" spans="1:16" ht="12.75" customHeight="1">
      <c r="A40" s="178"/>
      <c r="B40" s="90" t="s">
        <v>68</v>
      </c>
      <c r="C40" s="31"/>
      <c r="D40" s="78">
        <v>112979</v>
      </c>
      <c r="E40" s="75"/>
      <c r="F40" s="78">
        <v>112747</v>
      </c>
      <c r="G40" s="75"/>
      <c r="H40" s="78">
        <v>113389</v>
      </c>
      <c r="I40" s="75"/>
      <c r="J40" s="78">
        <v>145208</v>
      </c>
      <c r="K40" s="75"/>
      <c r="L40" s="131">
        <v>112661</v>
      </c>
      <c r="M40" s="75"/>
      <c r="N40" s="79">
        <v>138234</v>
      </c>
      <c r="O40" s="159">
        <f t="shared" si="0"/>
        <v>122536.33333333333</v>
      </c>
      <c r="P40" s="21"/>
    </row>
    <row r="41" spans="1:16" ht="12.75" customHeight="1">
      <c r="A41" s="178"/>
      <c r="B41" s="91" t="s">
        <v>69</v>
      </c>
      <c r="C41" s="32"/>
      <c r="D41" s="79">
        <v>171566</v>
      </c>
      <c r="E41" s="80"/>
      <c r="F41" s="79">
        <v>167442</v>
      </c>
      <c r="G41" s="80"/>
      <c r="H41" s="79">
        <v>164377</v>
      </c>
      <c r="I41" s="80"/>
      <c r="J41" s="79">
        <v>271727</v>
      </c>
      <c r="K41" s="80"/>
      <c r="L41" s="111">
        <v>157084</v>
      </c>
      <c r="M41" s="80"/>
      <c r="N41" s="79">
        <v>183109</v>
      </c>
      <c r="O41" s="160">
        <f t="shared" si="0"/>
        <v>185884.16666666666</v>
      </c>
      <c r="P41" s="21"/>
    </row>
    <row r="42" spans="1:16" ht="12.75" customHeight="1" thickBot="1">
      <c r="A42" s="179"/>
      <c r="B42" s="113" t="s">
        <v>17</v>
      </c>
      <c r="C42" s="114"/>
      <c r="D42" s="125">
        <f>SUM(D40:D41)</f>
        <v>284545</v>
      </c>
      <c r="E42" s="114"/>
      <c r="F42" s="125">
        <f>SUM(F40:F41)</f>
        <v>280189</v>
      </c>
      <c r="G42" s="114"/>
      <c r="H42" s="125">
        <f>SUM(H40:H41)</f>
        <v>277766</v>
      </c>
      <c r="I42" s="114"/>
      <c r="J42" s="125">
        <f>SUM(J40:J41)</f>
        <v>416935</v>
      </c>
      <c r="K42" s="114"/>
      <c r="L42" s="115">
        <f>SUM(L40:L41)</f>
        <v>269745</v>
      </c>
      <c r="M42" s="114"/>
      <c r="N42" s="125">
        <f>SUM(N40:N41)</f>
        <v>321343</v>
      </c>
      <c r="O42" s="126">
        <f>(D42+F42+H42+J42+L42+N42)/6</f>
        <v>308420.5</v>
      </c>
      <c r="P42" s="21"/>
    </row>
    <row r="43" spans="1:16" ht="12.75" customHeight="1" thickBot="1">
      <c r="A43" s="177" t="s">
        <v>72</v>
      </c>
      <c r="B43" s="198" t="s">
        <v>197</v>
      </c>
      <c r="C43" s="199"/>
      <c r="D43" s="107">
        <v>8</v>
      </c>
      <c r="E43" s="196">
        <v>8</v>
      </c>
      <c r="F43" s="197"/>
      <c r="G43" s="196">
        <v>10</v>
      </c>
      <c r="H43" s="197"/>
      <c r="I43" s="196">
        <v>8</v>
      </c>
      <c r="J43" s="197"/>
      <c r="K43" s="196">
        <v>8</v>
      </c>
      <c r="L43" s="197"/>
      <c r="M43" s="196">
        <v>13</v>
      </c>
      <c r="N43" s="197"/>
      <c r="O43" s="117" t="s">
        <v>198</v>
      </c>
      <c r="P43" s="21"/>
    </row>
    <row r="44" spans="1:16" ht="12.75" customHeight="1">
      <c r="A44" s="178"/>
      <c r="B44" s="93" t="s">
        <v>9</v>
      </c>
      <c r="C44" s="81"/>
      <c r="D44" s="82">
        <v>205048</v>
      </c>
      <c r="E44" s="83"/>
      <c r="F44" s="82">
        <v>194379</v>
      </c>
      <c r="G44" s="109" t="s">
        <v>199</v>
      </c>
      <c r="H44" s="82">
        <v>244359</v>
      </c>
      <c r="I44" s="83"/>
      <c r="J44" s="82">
        <v>194707</v>
      </c>
      <c r="K44" s="83"/>
      <c r="L44" s="82">
        <v>197767</v>
      </c>
      <c r="M44" s="109" t="s">
        <v>199</v>
      </c>
      <c r="N44" s="82">
        <v>513103</v>
      </c>
      <c r="O44" s="124">
        <f t="shared" si="0"/>
        <v>258227.16666666666</v>
      </c>
      <c r="P44" s="21"/>
    </row>
    <row r="45" spans="1:16" ht="12.75" customHeight="1">
      <c r="A45" s="178"/>
      <c r="B45" s="90" t="s">
        <v>68</v>
      </c>
      <c r="C45" s="31"/>
      <c r="D45" s="78">
        <v>62563</v>
      </c>
      <c r="E45" s="75"/>
      <c r="F45" s="78">
        <v>61981</v>
      </c>
      <c r="G45" s="75"/>
      <c r="H45" s="78">
        <v>64129</v>
      </c>
      <c r="I45" s="75"/>
      <c r="J45" s="78">
        <v>62006</v>
      </c>
      <c r="K45" s="75"/>
      <c r="L45" s="78">
        <v>62901</v>
      </c>
      <c r="M45" s="75"/>
      <c r="N45" s="79">
        <v>163339</v>
      </c>
      <c r="O45" s="128">
        <f t="shared" si="0"/>
        <v>79486.5</v>
      </c>
      <c r="P45" s="22"/>
    </row>
    <row r="46" spans="1:16" ht="12.75" customHeight="1">
      <c r="A46" s="178"/>
      <c r="B46" s="91" t="s">
        <v>69</v>
      </c>
      <c r="C46" s="32"/>
      <c r="D46" s="79">
        <v>98718</v>
      </c>
      <c r="E46" s="80"/>
      <c r="F46" s="79">
        <v>90701</v>
      </c>
      <c r="G46" s="80"/>
      <c r="H46" s="79">
        <v>124247</v>
      </c>
      <c r="I46" s="80"/>
      <c r="J46" s="79">
        <v>90626</v>
      </c>
      <c r="K46" s="80"/>
      <c r="L46" s="79">
        <v>92618</v>
      </c>
      <c r="M46" s="80"/>
      <c r="N46" s="79">
        <v>256832</v>
      </c>
      <c r="O46" s="128">
        <f t="shared" si="0"/>
        <v>125623.66666666667</v>
      </c>
      <c r="P46" s="21"/>
    </row>
    <row r="47" spans="1:16" ht="12.75" customHeight="1" thickBot="1">
      <c r="A47" s="179"/>
      <c r="B47" s="92" t="s">
        <v>17</v>
      </c>
      <c r="C47" s="76"/>
      <c r="D47" s="77">
        <f>SUM(D45:D46)</f>
        <v>161281</v>
      </c>
      <c r="E47" s="76"/>
      <c r="F47" s="77">
        <f>SUM(F45:F46)</f>
        <v>152682</v>
      </c>
      <c r="G47" s="76"/>
      <c r="H47" s="77">
        <f>SUM(H45:H46)</f>
        <v>188376</v>
      </c>
      <c r="I47" s="76"/>
      <c r="J47" s="77">
        <f>SUM(J45:J46)</f>
        <v>152632</v>
      </c>
      <c r="K47" s="76"/>
      <c r="L47" s="77">
        <f>SUM(L45:L46)</f>
        <v>155519</v>
      </c>
      <c r="M47" s="76"/>
      <c r="N47" s="77">
        <f>SUM(N45:N46)</f>
        <v>420171</v>
      </c>
      <c r="O47" s="127">
        <f t="shared" si="0"/>
        <v>205110.16666666666</v>
      </c>
      <c r="P47" s="22"/>
    </row>
    <row r="48" spans="1:16" ht="12.75" customHeight="1" thickBot="1">
      <c r="A48" s="177" t="s">
        <v>244</v>
      </c>
      <c r="B48" s="188" t="s">
        <v>197</v>
      </c>
      <c r="C48" s="190"/>
      <c r="D48" s="106">
        <v>7.5</v>
      </c>
      <c r="E48" s="181">
        <v>7.5</v>
      </c>
      <c r="F48" s="182"/>
      <c r="G48" s="181">
        <v>7.5</v>
      </c>
      <c r="H48" s="182"/>
      <c r="I48" s="181">
        <v>7.5</v>
      </c>
      <c r="J48" s="182"/>
      <c r="K48" s="181">
        <v>7.5</v>
      </c>
      <c r="L48" s="182"/>
      <c r="M48" s="181">
        <v>11.5</v>
      </c>
      <c r="N48" s="182"/>
      <c r="O48" s="117" t="s">
        <v>198</v>
      </c>
      <c r="P48" s="22"/>
    </row>
    <row r="49" spans="1:16" ht="12.75" customHeight="1">
      <c r="A49" s="178"/>
      <c r="B49" s="94" t="s">
        <v>9</v>
      </c>
      <c r="C49" s="81"/>
      <c r="D49" s="82">
        <v>42302</v>
      </c>
      <c r="E49" s="83"/>
      <c r="F49" s="82">
        <v>41110</v>
      </c>
      <c r="G49" s="83"/>
      <c r="H49" s="82">
        <v>40716</v>
      </c>
      <c r="I49" s="109" t="s">
        <v>204</v>
      </c>
      <c r="J49" s="82">
        <v>42672</v>
      </c>
      <c r="K49" s="129"/>
      <c r="L49" s="110">
        <v>50397</v>
      </c>
      <c r="M49" s="109" t="s">
        <v>205</v>
      </c>
      <c r="N49" s="82">
        <v>78669</v>
      </c>
      <c r="O49" s="124">
        <f>(D49+F49+H49+J49+L49+N49)/6</f>
        <v>49311</v>
      </c>
      <c r="P49" s="22"/>
    </row>
    <row r="50" spans="1:16" ht="12.75" customHeight="1">
      <c r="A50" s="178"/>
      <c r="B50" s="95" t="s">
        <v>68</v>
      </c>
      <c r="C50" s="31"/>
      <c r="D50" s="78">
        <v>26427</v>
      </c>
      <c r="E50" s="75"/>
      <c r="F50" s="78">
        <v>26256</v>
      </c>
      <c r="G50" s="75"/>
      <c r="H50" s="78">
        <v>26165</v>
      </c>
      <c r="I50" s="75"/>
      <c r="J50" s="78">
        <v>26444</v>
      </c>
      <c r="K50" s="80"/>
      <c r="L50" s="111">
        <v>27650</v>
      </c>
      <c r="M50" s="75"/>
      <c r="N50" s="79">
        <v>54723</v>
      </c>
      <c r="O50" s="128">
        <f>(D50+F50+H50+J50+L50+N50)/6</f>
        <v>31277.5</v>
      </c>
      <c r="P50" s="21"/>
    </row>
    <row r="51" spans="1:16" ht="12.75" customHeight="1">
      <c r="A51" s="178"/>
      <c r="B51" s="96" t="s">
        <v>69</v>
      </c>
      <c r="C51" s="32"/>
      <c r="D51" s="79">
        <v>7706</v>
      </c>
      <c r="E51" s="80"/>
      <c r="F51" s="79">
        <v>6981</v>
      </c>
      <c r="G51" s="80"/>
      <c r="H51" s="79">
        <v>6907</v>
      </c>
      <c r="I51" s="80"/>
      <c r="J51" s="79">
        <v>8186</v>
      </c>
      <c r="K51" s="80"/>
      <c r="L51" s="111">
        <v>8411</v>
      </c>
      <c r="M51" s="80"/>
      <c r="N51" s="79">
        <v>12502</v>
      </c>
      <c r="O51" s="128">
        <f>(D51+F51+H51+J51+L51+N51)/6</f>
        <v>8448.833333333334</v>
      </c>
      <c r="P51" s="22"/>
    </row>
    <row r="52" spans="1:16" ht="12.75" customHeight="1" thickBot="1">
      <c r="A52" s="179"/>
      <c r="B52" s="97" t="s">
        <v>17</v>
      </c>
      <c r="C52" s="76"/>
      <c r="D52" s="77">
        <f>SUM(D50:D51)</f>
        <v>34133</v>
      </c>
      <c r="E52" s="76"/>
      <c r="F52" s="77">
        <f>SUM(F50:F51)</f>
        <v>33237</v>
      </c>
      <c r="G52" s="76"/>
      <c r="H52" s="77">
        <f>SUM(H50:H51)</f>
        <v>33072</v>
      </c>
      <c r="I52" s="76"/>
      <c r="J52" s="77">
        <f>SUM(J50:J51)</f>
        <v>34630</v>
      </c>
      <c r="K52" s="76"/>
      <c r="L52" s="77">
        <f>SUM(L50:L51)</f>
        <v>36061</v>
      </c>
      <c r="M52" s="76"/>
      <c r="N52" s="77">
        <f>SUM(N50:N51)</f>
        <v>67225</v>
      </c>
      <c r="O52" s="127">
        <f>(D52+F52+H52+J52+L52+N52)/6</f>
        <v>39726.333333333336</v>
      </c>
      <c r="P52" s="21"/>
    </row>
    <row r="53" spans="1:16" ht="12.75" customHeight="1" thickBot="1">
      <c r="A53" s="177" t="s">
        <v>206</v>
      </c>
      <c r="B53" s="188" t="s">
        <v>197</v>
      </c>
      <c r="C53" s="190"/>
      <c r="D53" s="106">
        <v>9</v>
      </c>
      <c r="E53" s="181">
        <v>7.5</v>
      </c>
      <c r="F53" s="182"/>
      <c r="G53" s="181">
        <v>7.5</v>
      </c>
      <c r="H53" s="182"/>
      <c r="I53" s="181">
        <v>7</v>
      </c>
      <c r="J53" s="182"/>
      <c r="K53" s="181">
        <v>12</v>
      </c>
      <c r="L53" s="182"/>
      <c r="M53" s="181">
        <v>7</v>
      </c>
      <c r="N53" s="180"/>
      <c r="O53" s="117" t="s">
        <v>198</v>
      </c>
      <c r="P53" s="21"/>
    </row>
    <row r="54" spans="1:16" ht="12.75" customHeight="1">
      <c r="A54" s="178"/>
      <c r="B54" s="93" t="s">
        <v>9</v>
      </c>
      <c r="C54" s="130" t="s">
        <v>203</v>
      </c>
      <c r="D54" s="110">
        <v>121011</v>
      </c>
      <c r="E54" s="83"/>
      <c r="F54" s="110">
        <v>84853</v>
      </c>
      <c r="G54" s="83"/>
      <c r="H54" s="82">
        <v>77322</v>
      </c>
      <c r="I54" s="83"/>
      <c r="J54" s="82">
        <v>80033</v>
      </c>
      <c r="K54" s="109" t="s">
        <v>199</v>
      </c>
      <c r="L54" s="110">
        <v>79024</v>
      </c>
      <c r="M54" s="83"/>
      <c r="N54" s="82">
        <v>73594</v>
      </c>
      <c r="O54" s="124">
        <f>(D54+F54+H54+J54+L54+N54)/6</f>
        <v>85972.83333333333</v>
      </c>
      <c r="P54" s="22"/>
    </row>
    <row r="55" spans="1:16" ht="12.75" customHeight="1">
      <c r="A55" s="178"/>
      <c r="B55" s="90" t="s">
        <v>68</v>
      </c>
      <c r="C55" s="31"/>
      <c r="D55" s="131">
        <v>6241</v>
      </c>
      <c r="E55" s="75"/>
      <c r="F55" s="131">
        <v>5793</v>
      </c>
      <c r="G55" s="75"/>
      <c r="H55" s="78">
        <v>5642</v>
      </c>
      <c r="I55" s="75"/>
      <c r="J55" s="78">
        <v>5671</v>
      </c>
      <c r="K55" s="75"/>
      <c r="L55" s="131">
        <v>5857</v>
      </c>
      <c r="M55" s="75"/>
      <c r="N55" s="79">
        <v>6451</v>
      </c>
      <c r="O55" s="128">
        <f>(D55+F55+H55+J55+L55+N55)/6</f>
        <v>5942.5</v>
      </c>
      <c r="P55" s="21"/>
    </row>
    <row r="56" spans="1:16" ht="12.75" customHeight="1">
      <c r="A56" s="178"/>
      <c r="B56" s="91" t="s">
        <v>69</v>
      </c>
      <c r="C56" s="32"/>
      <c r="D56" s="111">
        <v>86349</v>
      </c>
      <c r="E56" s="80"/>
      <c r="F56" s="111">
        <v>57187</v>
      </c>
      <c r="G56" s="80"/>
      <c r="H56" s="79">
        <v>48605</v>
      </c>
      <c r="I56" s="80"/>
      <c r="J56" s="79">
        <v>50810</v>
      </c>
      <c r="K56" s="80"/>
      <c r="L56" s="111">
        <v>50448</v>
      </c>
      <c r="M56" s="80"/>
      <c r="N56" s="79">
        <v>46620</v>
      </c>
      <c r="O56" s="128">
        <f>(D56+F56+H56+J56+L56+N56)/6</f>
        <v>56669.833333333336</v>
      </c>
      <c r="P56" s="22"/>
    </row>
    <row r="57" spans="1:16" ht="12.75" customHeight="1" thickBot="1">
      <c r="A57" s="179"/>
      <c r="B57" s="113" t="s">
        <v>17</v>
      </c>
      <c r="C57" s="114"/>
      <c r="D57" s="125">
        <f>SUM(D55:D56)</f>
        <v>92590</v>
      </c>
      <c r="E57" s="114"/>
      <c r="F57" s="125">
        <f>SUM(F55:F56)</f>
        <v>62980</v>
      </c>
      <c r="G57" s="114"/>
      <c r="H57" s="125">
        <f>SUM(H55:H56)</f>
        <v>54247</v>
      </c>
      <c r="I57" s="114"/>
      <c r="J57" s="125">
        <f>SUM(J55:J56)</f>
        <v>56481</v>
      </c>
      <c r="K57" s="114"/>
      <c r="L57" s="125">
        <f>SUM(L55:L56)</f>
        <v>56305</v>
      </c>
      <c r="M57" s="114"/>
      <c r="N57" s="125">
        <f>SUM(N55:N56)</f>
        <v>53071</v>
      </c>
      <c r="O57" s="127">
        <f>(D57+F57+H57+J57+L57+N57)/6</f>
        <v>62612.333333333336</v>
      </c>
      <c r="P57" s="21"/>
    </row>
    <row r="58" spans="1:16" ht="12.75" customHeight="1" thickBot="1">
      <c r="A58" s="177" t="s">
        <v>207</v>
      </c>
      <c r="B58" s="188" t="s">
        <v>197</v>
      </c>
      <c r="C58" s="190"/>
      <c r="D58" s="106">
        <v>5</v>
      </c>
      <c r="E58" s="181">
        <v>5</v>
      </c>
      <c r="F58" s="182"/>
      <c r="G58" s="181">
        <v>5</v>
      </c>
      <c r="H58" s="182"/>
      <c r="I58" s="181">
        <v>10</v>
      </c>
      <c r="J58" s="182"/>
      <c r="K58" s="181">
        <v>5</v>
      </c>
      <c r="L58" s="182"/>
      <c r="M58" s="181">
        <v>5</v>
      </c>
      <c r="N58" s="182"/>
      <c r="O58" s="108" t="s">
        <v>198</v>
      </c>
      <c r="P58" s="21"/>
    </row>
    <row r="59" spans="1:16" ht="12.75" customHeight="1">
      <c r="A59" s="178"/>
      <c r="B59" s="93" t="s">
        <v>9</v>
      </c>
      <c r="C59" s="81"/>
      <c r="D59" s="82">
        <v>273565</v>
      </c>
      <c r="E59" s="83"/>
      <c r="F59" s="82">
        <v>278197</v>
      </c>
      <c r="G59" s="83"/>
      <c r="H59" s="82">
        <v>277517</v>
      </c>
      <c r="I59" s="109" t="s">
        <v>199</v>
      </c>
      <c r="J59" s="82">
        <v>268657</v>
      </c>
      <c r="K59" s="129"/>
      <c r="L59" s="110">
        <v>305236</v>
      </c>
      <c r="M59" s="132"/>
      <c r="N59" s="82">
        <v>255880</v>
      </c>
      <c r="O59" s="124">
        <f>(D59+F59+H59+J59+L59+N59)/6</f>
        <v>276508.6666666667</v>
      </c>
      <c r="P59" s="22"/>
    </row>
    <row r="60" spans="1:16" ht="12.75" customHeight="1">
      <c r="A60" s="178"/>
      <c r="B60" s="90" t="s">
        <v>68</v>
      </c>
      <c r="C60" s="31"/>
      <c r="D60" s="78">
        <v>358</v>
      </c>
      <c r="E60" s="75"/>
      <c r="F60" s="78">
        <v>355</v>
      </c>
      <c r="G60" s="75"/>
      <c r="H60" s="78">
        <v>350</v>
      </c>
      <c r="I60" s="75"/>
      <c r="J60" s="78">
        <v>387</v>
      </c>
      <c r="K60" s="80"/>
      <c r="L60" s="111">
        <v>361</v>
      </c>
      <c r="M60" s="75"/>
      <c r="N60" s="79">
        <v>335</v>
      </c>
      <c r="O60" s="128">
        <f>(D60+F60+H60+J60+L60+N60)/6</f>
        <v>357.6666666666667</v>
      </c>
      <c r="P60" s="22"/>
    </row>
    <row r="61" spans="1:16" ht="12.75" customHeight="1">
      <c r="A61" s="178"/>
      <c r="B61" s="91" t="s">
        <v>69</v>
      </c>
      <c r="C61" s="32"/>
      <c r="D61" s="79">
        <v>202460</v>
      </c>
      <c r="E61" s="80"/>
      <c r="F61" s="79">
        <v>220093</v>
      </c>
      <c r="G61" s="80"/>
      <c r="H61" s="79">
        <v>196675</v>
      </c>
      <c r="I61" s="80"/>
      <c r="J61" s="79">
        <v>185638</v>
      </c>
      <c r="K61" s="80"/>
      <c r="L61" s="111">
        <v>232670</v>
      </c>
      <c r="M61" s="80"/>
      <c r="N61" s="79">
        <v>176354</v>
      </c>
      <c r="O61" s="128">
        <f>(D61+F61+H61+J61+L61+N61)/6</f>
        <v>202315</v>
      </c>
      <c r="P61" s="22"/>
    </row>
    <row r="62" spans="1:16" ht="12.75" customHeight="1" thickBot="1">
      <c r="A62" s="179"/>
      <c r="B62" s="92" t="s">
        <v>17</v>
      </c>
      <c r="C62" s="76"/>
      <c r="D62" s="77">
        <f>SUM(D60:D61)</f>
        <v>202818</v>
      </c>
      <c r="E62" s="76"/>
      <c r="F62" s="77">
        <f>SUM(F60:F61)</f>
        <v>220448</v>
      </c>
      <c r="G62" s="76"/>
      <c r="H62" s="77">
        <f>SUM(H60:H61)</f>
        <v>197025</v>
      </c>
      <c r="I62" s="76"/>
      <c r="J62" s="77">
        <f>SUM(J60:J61)</f>
        <v>186025</v>
      </c>
      <c r="K62" s="76"/>
      <c r="L62" s="77">
        <f>SUM(L60:L61)</f>
        <v>233031</v>
      </c>
      <c r="M62" s="76"/>
      <c r="N62" s="77">
        <f>SUM(N60:N61)</f>
        <v>176689</v>
      </c>
      <c r="O62" s="127">
        <f>(D62+F62+H62+J62+L62+N62)/6</f>
        <v>202672.66666666666</v>
      </c>
      <c r="P62" s="22"/>
    </row>
    <row r="63" spans="1:16" ht="12.75" customHeight="1" thickBot="1">
      <c r="A63" s="177" t="s">
        <v>208</v>
      </c>
      <c r="B63" s="188" t="s">
        <v>197</v>
      </c>
      <c r="C63" s="190"/>
      <c r="D63" s="106">
        <v>7.5</v>
      </c>
      <c r="E63" s="181">
        <v>7.5</v>
      </c>
      <c r="F63" s="182"/>
      <c r="G63" s="181">
        <v>7.5</v>
      </c>
      <c r="H63" s="182"/>
      <c r="I63" s="181">
        <v>7.5</v>
      </c>
      <c r="J63" s="182"/>
      <c r="K63" s="181">
        <v>7.5</v>
      </c>
      <c r="L63" s="182"/>
      <c r="M63" s="181">
        <v>11.5</v>
      </c>
      <c r="N63" s="182"/>
      <c r="O63" s="108" t="s">
        <v>198</v>
      </c>
      <c r="P63" s="22"/>
    </row>
    <row r="64" spans="1:16" ht="12.75" customHeight="1">
      <c r="A64" s="178"/>
      <c r="B64" s="93" t="s">
        <v>9</v>
      </c>
      <c r="C64" s="81"/>
      <c r="D64" s="82">
        <v>76723</v>
      </c>
      <c r="E64" s="83"/>
      <c r="F64" s="82">
        <v>76492</v>
      </c>
      <c r="G64" s="83"/>
      <c r="H64" s="82">
        <v>75586</v>
      </c>
      <c r="I64" s="109" t="s">
        <v>204</v>
      </c>
      <c r="J64" s="82">
        <v>86812</v>
      </c>
      <c r="K64" s="129"/>
      <c r="L64" s="110">
        <v>149904</v>
      </c>
      <c r="M64" s="109" t="s">
        <v>205</v>
      </c>
      <c r="N64" s="82">
        <v>158184</v>
      </c>
      <c r="O64" s="124">
        <f>(D64+F64+H64+J64+L64+N64)/6</f>
        <v>103950.16666666667</v>
      </c>
      <c r="P64" s="21"/>
    </row>
    <row r="65" spans="1:15" ht="12.75" customHeight="1">
      <c r="A65" s="178"/>
      <c r="B65" s="90" t="s">
        <v>68</v>
      </c>
      <c r="C65" s="31"/>
      <c r="D65" s="78">
        <v>57592</v>
      </c>
      <c r="E65" s="75"/>
      <c r="F65" s="78">
        <v>57106</v>
      </c>
      <c r="G65" s="75"/>
      <c r="H65" s="78">
        <v>57753</v>
      </c>
      <c r="I65" s="75"/>
      <c r="J65" s="78">
        <v>60313</v>
      </c>
      <c r="K65" s="80"/>
      <c r="L65" s="111">
        <v>110862</v>
      </c>
      <c r="M65" s="75"/>
      <c r="N65" s="79">
        <v>128360</v>
      </c>
      <c r="O65" s="128">
        <f>(D65+F65+H65+J65+L65+N65)/6</f>
        <v>78664.33333333333</v>
      </c>
    </row>
    <row r="66" spans="1:15" ht="12.75" customHeight="1">
      <c r="A66" s="178"/>
      <c r="B66" s="91" t="s">
        <v>69</v>
      </c>
      <c r="C66" s="32"/>
      <c r="D66" s="79">
        <v>9254</v>
      </c>
      <c r="E66" s="80"/>
      <c r="F66" s="79">
        <v>9198</v>
      </c>
      <c r="G66" s="80"/>
      <c r="H66" s="79">
        <v>8216</v>
      </c>
      <c r="I66" s="80"/>
      <c r="J66" s="79">
        <v>13839</v>
      </c>
      <c r="K66" s="80"/>
      <c r="L66" s="111">
        <v>15445</v>
      </c>
      <c r="M66" s="80"/>
      <c r="N66" s="79">
        <v>14786</v>
      </c>
      <c r="O66" s="128">
        <f>(D66+F66+H66+J66+L66+N66)/6</f>
        <v>11789.666666666666</v>
      </c>
    </row>
    <row r="67" spans="1:15" ht="12.75" customHeight="1" thickBot="1">
      <c r="A67" s="179"/>
      <c r="B67" s="92" t="s">
        <v>17</v>
      </c>
      <c r="C67" s="76"/>
      <c r="D67" s="77">
        <f>SUM(D65:D66)</f>
        <v>66846</v>
      </c>
      <c r="E67" s="76"/>
      <c r="F67" s="77">
        <f>SUM(F65:F66)</f>
        <v>66304</v>
      </c>
      <c r="G67" s="76"/>
      <c r="H67" s="77">
        <f>SUM(H65:H66)</f>
        <v>65969</v>
      </c>
      <c r="I67" s="76"/>
      <c r="J67" s="77">
        <f>SUM(J65:J66)</f>
        <v>74152</v>
      </c>
      <c r="K67" s="76"/>
      <c r="L67" s="77">
        <f>SUM(L65:L66)</f>
        <v>126307</v>
      </c>
      <c r="M67" s="76"/>
      <c r="N67" s="77">
        <f>SUM(N65:N66)</f>
        <v>143146</v>
      </c>
      <c r="O67" s="127">
        <f>(D67+F67+H67+J67+L67+N67)/6</f>
        <v>90454</v>
      </c>
    </row>
    <row r="68" spans="1:15" ht="12.75" customHeight="1" thickBot="1">
      <c r="A68" s="193" t="s">
        <v>209</v>
      </c>
      <c r="B68" s="194"/>
      <c r="C68" s="194"/>
      <c r="D68" s="194"/>
      <c r="E68" s="194"/>
      <c r="F68" s="194"/>
      <c r="G68" s="194"/>
      <c r="H68" s="194"/>
      <c r="I68" s="194"/>
      <c r="J68" s="194"/>
      <c r="K68" s="194"/>
      <c r="L68" s="194"/>
      <c r="M68" s="194"/>
      <c r="N68" s="194"/>
      <c r="O68" s="195"/>
    </row>
    <row r="69" spans="1:15" ht="12.75" customHeight="1" thickBot="1">
      <c r="A69" s="191" t="s">
        <v>210</v>
      </c>
      <c r="B69" s="188" t="s">
        <v>197</v>
      </c>
      <c r="C69" s="190"/>
      <c r="D69" s="106">
        <v>6.5</v>
      </c>
      <c r="E69" s="181">
        <v>6.5</v>
      </c>
      <c r="F69" s="182"/>
      <c r="G69" s="181">
        <v>6.5</v>
      </c>
      <c r="H69" s="182"/>
      <c r="I69" s="181">
        <v>6.5</v>
      </c>
      <c r="J69" s="182"/>
      <c r="K69" s="181">
        <v>9.5</v>
      </c>
      <c r="L69" s="182"/>
      <c r="M69" s="181">
        <v>6.5</v>
      </c>
      <c r="N69" s="182"/>
      <c r="O69" s="117" t="s">
        <v>198</v>
      </c>
    </row>
    <row r="70" spans="1:15" ht="12.75" customHeight="1">
      <c r="A70" s="192"/>
      <c r="B70" s="93" t="s">
        <v>9</v>
      </c>
      <c r="C70" s="81"/>
      <c r="D70" s="110">
        <v>34419</v>
      </c>
      <c r="E70" s="133"/>
      <c r="F70" s="82">
        <v>30543</v>
      </c>
      <c r="G70" s="83"/>
      <c r="H70" s="82">
        <v>31072</v>
      </c>
      <c r="I70" s="109"/>
      <c r="J70" s="82">
        <v>31297</v>
      </c>
      <c r="K70" s="109" t="s">
        <v>205</v>
      </c>
      <c r="L70" s="110">
        <v>60037</v>
      </c>
      <c r="M70" s="132"/>
      <c r="N70" s="110">
        <v>40409</v>
      </c>
      <c r="O70" s="124">
        <f>(D70+F70+H70+J70+L70+N70)/6</f>
        <v>37962.833333333336</v>
      </c>
    </row>
    <row r="71" spans="1:15" ht="12.75" customHeight="1">
      <c r="A71" s="192"/>
      <c r="B71" s="90" t="s">
        <v>68</v>
      </c>
      <c r="C71" s="31"/>
      <c r="D71" s="131">
        <v>11357</v>
      </c>
      <c r="E71" s="134"/>
      <c r="F71" s="78">
        <v>11318</v>
      </c>
      <c r="G71" s="75"/>
      <c r="H71" s="78">
        <v>11304</v>
      </c>
      <c r="I71" s="75"/>
      <c r="J71" s="78">
        <v>11242</v>
      </c>
      <c r="K71" s="80"/>
      <c r="L71" s="111">
        <v>16917</v>
      </c>
      <c r="M71" s="75"/>
      <c r="N71" s="111">
        <v>13622</v>
      </c>
      <c r="O71" s="128">
        <f>(D71+F71+H71+J71+L71+N71)/6</f>
        <v>12626.666666666666</v>
      </c>
    </row>
    <row r="72" spans="1:15" ht="12.75" customHeight="1">
      <c r="A72" s="192"/>
      <c r="B72" s="91" t="s">
        <v>69</v>
      </c>
      <c r="C72" s="32"/>
      <c r="D72" s="111">
        <v>15195</v>
      </c>
      <c r="E72" s="135"/>
      <c r="F72" s="79">
        <v>11656</v>
      </c>
      <c r="G72" s="80"/>
      <c r="H72" s="79">
        <v>12088</v>
      </c>
      <c r="I72" s="80"/>
      <c r="J72" s="79">
        <v>12434</v>
      </c>
      <c r="K72" s="80"/>
      <c r="L72" s="111">
        <v>27310</v>
      </c>
      <c r="M72" s="80"/>
      <c r="N72" s="111">
        <v>16825</v>
      </c>
      <c r="O72" s="128">
        <f>(D72+F72+H72+J72+L72+N72)/6</f>
        <v>15918</v>
      </c>
    </row>
    <row r="73" spans="1:15" ht="12.75" customHeight="1" thickBot="1">
      <c r="A73" s="192"/>
      <c r="B73" s="92" t="s">
        <v>17</v>
      </c>
      <c r="C73" s="114"/>
      <c r="D73" s="115">
        <f>SUM(D71:D72)</f>
        <v>26552</v>
      </c>
      <c r="E73" s="136"/>
      <c r="F73" s="77">
        <f>SUM(F71:F72)</f>
        <v>22974</v>
      </c>
      <c r="G73" s="76"/>
      <c r="H73" s="77">
        <f>SUM(H71:H72)</f>
        <v>23392</v>
      </c>
      <c r="I73" s="76"/>
      <c r="J73" s="77">
        <f>SUM(J71:J72)</f>
        <v>23676</v>
      </c>
      <c r="K73" s="76"/>
      <c r="L73" s="77">
        <f>SUM(L71:L72)</f>
        <v>44227</v>
      </c>
      <c r="M73" s="114"/>
      <c r="N73" s="77">
        <f>SUM(N71:N72)</f>
        <v>30447</v>
      </c>
      <c r="O73" s="127">
        <f>(D73+F73+H73+J73+L73+N73)/6</f>
        <v>28544.666666666668</v>
      </c>
    </row>
    <row r="74" spans="1:15" ht="12.75" customHeight="1" thickBot="1">
      <c r="A74" s="177" t="s">
        <v>211</v>
      </c>
      <c r="B74" s="188" t="s">
        <v>197</v>
      </c>
      <c r="C74" s="190"/>
      <c r="D74" s="106">
        <v>6.5</v>
      </c>
      <c r="E74" s="181">
        <v>6.5</v>
      </c>
      <c r="F74" s="182"/>
      <c r="G74" s="181">
        <v>6.5</v>
      </c>
      <c r="H74" s="182"/>
      <c r="I74" s="181">
        <v>8</v>
      </c>
      <c r="J74" s="182"/>
      <c r="K74" s="181">
        <v>9</v>
      </c>
      <c r="L74" s="182"/>
      <c r="M74" s="181">
        <v>8</v>
      </c>
      <c r="N74" s="182"/>
      <c r="O74" s="117" t="s">
        <v>198</v>
      </c>
    </row>
    <row r="75" spans="1:15" ht="12.75" customHeight="1">
      <c r="A75" s="178"/>
      <c r="B75" s="93" t="s">
        <v>9</v>
      </c>
      <c r="C75" s="81"/>
      <c r="D75" s="82">
        <v>47691</v>
      </c>
      <c r="E75" s="83"/>
      <c r="F75" s="82">
        <v>42782</v>
      </c>
      <c r="G75" s="83"/>
      <c r="H75" s="82">
        <v>48471</v>
      </c>
      <c r="I75" s="109" t="s">
        <v>203</v>
      </c>
      <c r="J75" s="82">
        <v>42128</v>
      </c>
      <c r="K75" s="109" t="s">
        <v>205</v>
      </c>
      <c r="L75" s="110">
        <v>106901</v>
      </c>
      <c r="M75" s="109" t="s">
        <v>212</v>
      </c>
      <c r="N75" s="82">
        <v>55440</v>
      </c>
      <c r="O75" s="124">
        <f>(D75+F75+H75+J75+L75+N75)/6</f>
        <v>57235.5</v>
      </c>
    </row>
    <row r="76" spans="1:15" ht="12.75" customHeight="1">
      <c r="A76" s="178"/>
      <c r="B76" s="90" t="s">
        <v>68</v>
      </c>
      <c r="C76" s="31"/>
      <c r="D76" s="78">
        <v>17812</v>
      </c>
      <c r="E76" s="75"/>
      <c r="F76" s="78">
        <v>18200</v>
      </c>
      <c r="G76" s="75"/>
      <c r="H76" s="78">
        <v>18014</v>
      </c>
      <c r="I76" s="75"/>
      <c r="J76" s="78">
        <v>18030</v>
      </c>
      <c r="K76" s="80"/>
      <c r="L76" s="111">
        <v>33494</v>
      </c>
      <c r="M76" s="75"/>
      <c r="N76" s="79">
        <v>26180</v>
      </c>
      <c r="O76" s="128">
        <f>(D76+F76+H76+J76+L76+N76)/6</f>
        <v>21955</v>
      </c>
    </row>
    <row r="77" spans="1:15" ht="12.75" customHeight="1">
      <c r="A77" s="178"/>
      <c r="B77" s="91" t="s">
        <v>69</v>
      </c>
      <c r="C77" s="32"/>
      <c r="D77" s="79">
        <v>23178</v>
      </c>
      <c r="E77" s="80"/>
      <c r="F77" s="79">
        <v>18775</v>
      </c>
      <c r="G77" s="80"/>
      <c r="H77" s="79">
        <v>22923</v>
      </c>
      <c r="I77" s="80"/>
      <c r="J77" s="79">
        <v>17501</v>
      </c>
      <c r="K77" s="80"/>
      <c r="L77" s="111">
        <v>62654</v>
      </c>
      <c r="M77" s="80"/>
      <c r="N77" s="79">
        <v>21807</v>
      </c>
      <c r="O77" s="128">
        <f>(D77+F77+H77+J77+L77+N77)/6</f>
        <v>27806.333333333332</v>
      </c>
    </row>
    <row r="78" spans="1:15" ht="12.75" customHeight="1" thickBot="1">
      <c r="A78" s="179"/>
      <c r="B78" s="92" t="s">
        <v>17</v>
      </c>
      <c r="C78" s="76"/>
      <c r="D78" s="77">
        <f>SUM(D76:D77)</f>
        <v>40990</v>
      </c>
      <c r="E78" s="76"/>
      <c r="F78" s="77">
        <f>SUM(F76:F77)</f>
        <v>36975</v>
      </c>
      <c r="G78" s="76"/>
      <c r="H78" s="77">
        <f>SUM(H76:H77)</f>
        <v>40937</v>
      </c>
      <c r="I78" s="76"/>
      <c r="J78" s="77">
        <f>SUM(J76:J77)</f>
        <v>35531</v>
      </c>
      <c r="K78" s="76"/>
      <c r="L78" s="77">
        <f>SUM(L76:L77)</f>
        <v>96148</v>
      </c>
      <c r="M78" s="76"/>
      <c r="N78" s="77">
        <f>SUM(N76:N77)</f>
        <v>47987</v>
      </c>
      <c r="O78" s="127">
        <f>(D78+F78+H78+J78+L78+N78)/6</f>
        <v>49761.333333333336</v>
      </c>
    </row>
    <row r="79" spans="1:15" ht="12.75" customHeight="1" thickBot="1">
      <c r="A79" s="177" t="s">
        <v>213</v>
      </c>
      <c r="B79" s="188" t="s">
        <v>197</v>
      </c>
      <c r="C79" s="190"/>
      <c r="D79" s="106">
        <v>6.5</v>
      </c>
      <c r="E79" s="181">
        <v>6.5</v>
      </c>
      <c r="F79" s="182"/>
      <c r="G79" s="181">
        <v>6.5</v>
      </c>
      <c r="H79" s="182"/>
      <c r="I79" s="181">
        <v>8</v>
      </c>
      <c r="J79" s="182"/>
      <c r="K79" s="181">
        <v>9</v>
      </c>
      <c r="L79" s="182"/>
      <c r="M79" s="181">
        <v>8</v>
      </c>
      <c r="N79" s="182"/>
      <c r="O79" s="117" t="s">
        <v>198</v>
      </c>
    </row>
    <row r="80" spans="1:15" ht="12.75" customHeight="1">
      <c r="A80" s="178"/>
      <c r="B80" s="93" t="s">
        <v>9</v>
      </c>
      <c r="C80" s="81"/>
      <c r="D80" s="82">
        <v>42848</v>
      </c>
      <c r="E80" s="83"/>
      <c r="F80" s="82">
        <v>43249</v>
      </c>
      <c r="G80" s="83"/>
      <c r="H80" s="82">
        <v>42292</v>
      </c>
      <c r="I80" s="109" t="s">
        <v>203</v>
      </c>
      <c r="J80" s="82">
        <v>38213</v>
      </c>
      <c r="K80" s="109" t="s">
        <v>205</v>
      </c>
      <c r="L80" s="82">
        <v>88383</v>
      </c>
      <c r="M80" s="109" t="s">
        <v>212</v>
      </c>
      <c r="N80" s="110">
        <v>42850</v>
      </c>
      <c r="O80" s="124">
        <f>(D80+F80+H80+J80+L80+N80)/6</f>
        <v>49639.166666666664</v>
      </c>
    </row>
    <row r="81" spans="1:15" ht="12.75" customHeight="1">
      <c r="A81" s="178"/>
      <c r="B81" s="90" t="s">
        <v>68</v>
      </c>
      <c r="C81" s="31"/>
      <c r="D81" s="78">
        <v>16827</v>
      </c>
      <c r="E81" s="75"/>
      <c r="F81" s="78">
        <v>16634</v>
      </c>
      <c r="G81" s="75"/>
      <c r="H81" s="78">
        <v>17329</v>
      </c>
      <c r="I81" s="75"/>
      <c r="J81" s="78">
        <v>16953</v>
      </c>
      <c r="K81" s="80"/>
      <c r="L81" s="79">
        <v>31601</v>
      </c>
      <c r="M81" s="75"/>
      <c r="N81" s="111">
        <v>21475</v>
      </c>
      <c r="O81" s="128">
        <f>(D81+F81+H81+J81+L81+N81)/6</f>
        <v>20136.5</v>
      </c>
    </row>
    <row r="82" spans="1:15" ht="12.75" customHeight="1">
      <c r="A82" s="178"/>
      <c r="B82" s="91" t="s">
        <v>69</v>
      </c>
      <c r="C82" s="32"/>
      <c r="D82" s="79">
        <v>18244</v>
      </c>
      <c r="E82" s="80"/>
      <c r="F82" s="79">
        <v>19489</v>
      </c>
      <c r="G82" s="80"/>
      <c r="H82" s="79">
        <v>16599</v>
      </c>
      <c r="I82" s="80"/>
      <c r="J82" s="79">
        <v>14368</v>
      </c>
      <c r="K82" s="80"/>
      <c r="L82" s="79">
        <v>41151</v>
      </c>
      <c r="M82" s="80"/>
      <c r="N82" s="111">
        <v>14907</v>
      </c>
      <c r="O82" s="128">
        <f>(D82+F82+H82+J82+L82+N82)/6</f>
        <v>20793</v>
      </c>
    </row>
    <row r="83" spans="1:15" ht="12.75" customHeight="1" thickBot="1">
      <c r="A83" s="178"/>
      <c r="B83" s="92" t="s">
        <v>17</v>
      </c>
      <c r="C83" s="76"/>
      <c r="D83" s="77">
        <f>SUM(D81:D82)</f>
        <v>35071</v>
      </c>
      <c r="E83" s="76"/>
      <c r="F83" s="77">
        <f>SUM(F81:F82)</f>
        <v>36123</v>
      </c>
      <c r="G83" s="76"/>
      <c r="H83" s="77">
        <f>SUM(H81:H82)</f>
        <v>33928</v>
      </c>
      <c r="I83" s="76"/>
      <c r="J83" s="77">
        <f>SUM(J81:J82)</f>
        <v>31321</v>
      </c>
      <c r="K83" s="76"/>
      <c r="L83" s="77">
        <f>SUM(L81:L82)</f>
        <v>72752</v>
      </c>
      <c r="M83" s="76"/>
      <c r="N83" s="77">
        <f>SUM(N81:N82)</f>
        <v>36382</v>
      </c>
      <c r="O83" s="127">
        <f>(D83+F83+H83+J83+L83+N83)/6</f>
        <v>40929.5</v>
      </c>
    </row>
    <row r="84" spans="1:15" ht="12.75" customHeight="1" thickBot="1">
      <c r="A84" s="177" t="s">
        <v>245</v>
      </c>
      <c r="B84" s="188" t="s">
        <v>197</v>
      </c>
      <c r="C84" s="190"/>
      <c r="D84" s="106">
        <v>6.5</v>
      </c>
      <c r="E84" s="181">
        <v>6.5</v>
      </c>
      <c r="F84" s="182"/>
      <c r="G84" s="181">
        <v>6.5</v>
      </c>
      <c r="H84" s="182"/>
      <c r="I84" s="181">
        <v>6.5</v>
      </c>
      <c r="J84" s="182"/>
      <c r="K84" s="181">
        <v>9</v>
      </c>
      <c r="L84" s="182"/>
      <c r="M84" s="181">
        <v>6.5</v>
      </c>
      <c r="N84" s="182"/>
      <c r="O84" s="117" t="s">
        <v>198</v>
      </c>
    </row>
    <row r="85" spans="1:15" ht="12.75" customHeight="1">
      <c r="A85" s="178"/>
      <c r="B85" s="93" t="s">
        <v>9</v>
      </c>
      <c r="C85" s="81"/>
      <c r="D85" s="82">
        <v>43055</v>
      </c>
      <c r="E85" s="83"/>
      <c r="F85" s="82">
        <v>44165</v>
      </c>
      <c r="G85" s="109"/>
      <c r="H85" s="82">
        <v>42694</v>
      </c>
      <c r="I85" s="109"/>
      <c r="J85" s="82">
        <v>40456</v>
      </c>
      <c r="K85" s="109" t="s">
        <v>205</v>
      </c>
      <c r="L85" s="82">
        <v>93057</v>
      </c>
      <c r="M85" s="132"/>
      <c r="N85" s="110">
        <v>38010</v>
      </c>
      <c r="O85" s="124">
        <f>(D85+F85+H85+J85+L85+N85)/6</f>
        <v>50239.5</v>
      </c>
    </row>
    <row r="86" spans="1:15" ht="12.75" customHeight="1">
      <c r="A86" s="178"/>
      <c r="B86" s="90" t="s">
        <v>68</v>
      </c>
      <c r="C86" s="31"/>
      <c r="D86" s="78">
        <v>20134</v>
      </c>
      <c r="E86" s="75"/>
      <c r="F86" s="78">
        <v>20133</v>
      </c>
      <c r="G86" s="75"/>
      <c r="H86" s="78">
        <v>19980</v>
      </c>
      <c r="I86" s="75"/>
      <c r="J86" s="78">
        <v>19835</v>
      </c>
      <c r="K86" s="80"/>
      <c r="L86" s="79">
        <v>38282</v>
      </c>
      <c r="M86" s="75"/>
      <c r="N86" s="111">
        <v>21048</v>
      </c>
      <c r="O86" s="128">
        <f>(D86+F86+H86+J86+L86+N86)/6</f>
        <v>23235.333333333332</v>
      </c>
    </row>
    <row r="87" spans="1:15" ht="12.75" customHeight="1">
      <c r="A87" s="178"/>
      <c r="B87" s="91" t="s">
        <v>69</v>
      </c>
      <c r="C87" s="32"/>
      <c r="D87" s="79">
        <v>12994</v>
      </c>
      <c r="E87" s="80"/>
      <c r="F87" s="79">
        <v>12438</v>
      </c>
      <c r="G87" s="80"/>
      <c r="H87" s="79">
        <v>11167</v>
      </c>
      <c r="I87" s="80"/>
      <c r="J87" s="79">
        <v>10348</v>
      </c>
      <c r="K87" s="80"/>
      <c r="L87" s="79">
        <v>32809</v>
      </c>
      <c r="M87" s="80"/>
      <c r="N87" s="111">
        <v>8105</v>
      </c>
      <c r="O87" s="128">
        <f>(D87+F87+H87+J87+L87+N87)/6</f>
        <v>14643.5</v>
      </c>
    </row>
    <row r="88" spans="1:15" ht="12.75" customHeight="1" thickBot="1">
      <c r="A88" s="179"/>
      <c r="B88" s="92" t="s">
        <v>17</v>
      </c>
      <c r="C88" s="76"/>
      <c r="D88" s="77">
        <f>SUM(D86:D87)</f>
        <v>33128</v>
      </c>
      <c r="E88" s="76"/>
      <c r="F88" s="77">
        <f>SUM(F86:F87)</f>
        <v>32571</v>
      </c>
      <c r="G88" s="76"/>
      <c r="H88" s="77">
        <f>SUM(H86:H87)</f>
        <v>31147</v>
      </c>
      <c r="I88" s="76"/>
      <c r="J88" s="77">
        <f>SUM(J86:J87)</f>
        <v>30183</v>
      </c>
      <c r="K88" s="76"/>
      <c r="L88" s="77">
        <f>SUM(L86:L87)</f>
        <v>71091</v>
      </c>
      <c r="M88" s="76"/>
      <c r="N88" s="77">
        <f>SUM(N86:N87)</f>
        <v>29153</v>
      </c>
      <c r="O88" s="127">
        <f>(D88+F88+H88+J88+L88+N88)/6</f>
        <v>37878.833333333336</v>
      </c>
    </row>
    <row r="89" spans="1:15" ht="12.75" customHeight="1" thickBot="1">
      <c r="A89" s="178" t="s">
        <v>214</v>
      </c>
      <c r="B89" s="188" t="s">
        <v>197</v>
      </c>
      <c r="C89" s="190"/>
      <c r="D89" s="106">
        <v>6.5</v>
      </c>
      <c r="E89" s="181">
        <v>6.5</v>
      </c>
      <c r="F89" s="182"/>
      <c r="G89" s="181">
        <v>6.5</v>
      </c>
      <c r="H89" s="182"/>
      <c r="I89" s="181">
        <v>6.5</v>
      </c>
      <c r="J89" s="182"/>
      <c r="K89" s="181">
        <v>9</v>
      </c>
      <c r="L89" s="182"/>
      <c r="M89" s="181">
        <v>6.5</v>
      </c>
      <c r="N89" s="182"/>
      <c r="O89" s="117" t="s">
        <v>198</v>
      </c>
    </row>
    <row r="90" spans="1:15" ht="12.75" customHeight="1">
      <c r="A90" s="178"/>
      <c r="B90" s="93" t="s">
        <v>9</v>
      </c>
      <c r="C90" s="81"/>
      <c r="D90" s="82">
        <v>40925</v>
      </c>
      <c r="E90" s="83"/>
      <c r="F90" s="82">
        <v>44908</v>
      </c>
      <c r="G90" s="109"/>
      <c r="H90" s="174">
        <v>43097</v>
      </c>
      <c r="I90" s="109"/>
      <c r="J90" s="82">
        <v>39648</v>
      </c>
      <c r="K90" s="109" t="s">
        <v>205</v>
      </c>
      <c r="L90" s="110">
        <v>81884</v>
      </c>
      <c r="M90" s="132"/>
      <c r="N90" s="110">
        <v>41724</v>
      </c>
      <c r="O90" s="124">
        <f>(D90+F90+H90+J90+L90+N90)/6</f>
        <v>48697.666666666664</v>
      </c>
    </row>
    <row r="91" spans="1:15" ht="12.75" customHeight="1">
      <c r="A91" s="178"/>
      <c r="B91" s="90" t="s">
        <v>68</v>
      </c>
      <c r="C91" s="31"/>
      <c r="D91" s="78">
        <v>20733</v>
      </c>
      <c r="E91" s="75"/>
      <c r="F91" s="78">
        <v>20793</v>
      </c>
      <c r="G91" s="75"/>
      <c r="H91" s="78">
        <v>20713</v>
      </c>
      <c r="I91" s="75"/>
      <c r="J91" s="78">
        <v>20673</v>
      </c>
      <c r="K91" s="80"/>
      <c r="L91" s="111">
        <v>27183</v>
      </c>
      <c r="M91" s="75"/>
      <c r="N91" s="111">
        <v>22841</v>
      </c>
      <c r="O91" s="128">
        <f>(D91+F91+H91+J91+L91+N91)/6</f>
        <v>22156</v>
      </c>
    </row>
    <row r="92" spans="1:15" ht="12.75" customHeight="1">
      <c r="A92" s="178"/>
      <c r="B92" s="91" t="s">
        <v>69</v>
      </c>
      <c r="C92" s="32"/>
      <c r="D92" s="79">
        <v>11867</v>
      </c>
      <c r="E92" s="80"/>
      <c r="F92" s="79">
        <v>12741</v>
      </c>
      <c r="G92" s="80"/>
      <c r="H92" s="79">
        <v>11427</v>
      </c>
      <c r="I92" s="80"/>
      <c r="J92" s="79">
        <v>10491</v>
      </c>
      <c r="K92" s="80"/>
      <c r="L92" s="111">
        <v>32321</v>
      </c>
      <c r="M92" s="80"/>
      <c r="N92" s="111">
        <v>10596</v>
      </c>
      <c r="O92" s="128">
        <f>(D92+F92+H92+J92+L92+N92)/6</f>
        <v>14907.166666666666</v>
      </c>
    </row>
    <row r="93" spans="1:15" ht="12.75" customHeight="1" thickBot="1">
      <c r="A93" s="179"/>
      <c r="B93" s="92" t="s">
        <v>17</v>
      </c>
      <c r="C93" s="76"/>
      <c r="D93" s="77">
        <f>SUM(D91:D92)</f>
        <v>32600</v>
      </c>
      <c r="E93" s="76"/>
      <c r="F93" s="77">
        <f>SUM(F91:F92)</f>
        <v>33534</v>
      </c>
      <c r="G93" s="76"/>
      <c r="H93" s="77">
        <f>SUM(H91:H92)</f>
        <v>32140</v>
      </c>
      <c r="I93" s="76"/>
      <c r="J93" s="77">
        <f>SUM(J91:J92)</f>
        <v>31164</v>
      </c>
      <c r="K93" s="76"/>
      <c r="L93" s="77">
        <f>SUM(L91:L92)</f>
        <v>59504</v>
      </c>
      <c r="M93" s="76"/>
      <c r="N93" s="77">
        <f>SUM(N91:N92)</f>
        <v>33437</v>
      </c>
      <c r="O93" s="127">
        <f>(D93+F93+H93+J93+L93+N93)/6</f>
        <v>37063.166666666664</v>
      </c>
    </row>
    <row r="94" spans="1:15" ht="12.75" customHeight="1" thickBot="1">
      <c r="A94" s="177" t="s">
        <v>215</v>
      </c>
      <c r="B94" s="188" t="s">
        <v>197</v>
      </c>
      <c r="C94" s="190"/>
      <c r="D94" s="106">
        <v>6.5</v>
      </c>
      <c r="E94" s="181">
        <v>6.5</v>
      </c>
      <c r="F94" s="182"/>
      <c r="G94" s="181">
        <v>7.5</v>
      </c>
      <c r="H94" s="182"/>
      <c r="I94" s="181">
        <v>8</v>
      </c>
      <c r="J94" s="182"/>
      <c r="K94" s="181">
        <v>9</v>
      </c>
      <c r="L94" s="182"/>
      <c r="M94" s="181">
        <v>8</v>
      </c>
      <c r="N94" s="182"/>
      <c r="O94" s="117" t="s">
        <v>198</v>
      </c>
    </row>
    <row r="95" spans="1:15" ht="12.75" customHeight="1">
      <c r="A95" s="178"/>
      <c r="B95" s="93" t="s">
        <v>9</v>
      </c>
      <c r="C95" s="81"/>
      <c r="D95" s="82">
        <v>49624</v>
      </c>
      <c r="E95" s="83"/>
      <c r="F95" s="82">
        <v>50408</v>
      </c>
      <c r="G95" s="83"/>
      <c r="H95" s="82">
        <v>51354</v>
      </c>
      <c r="I95" s="109" t="s">
        <v>203</v>
      </c>
      <c r="J95" s="82">
        <v>46657</v>
      </c>
      <c r="K95" s="109" t="s">
        <v>205</v>
      </c>
      <c r="L95" s="82">
        <v>119532</v>
      </c>
      <c r="M95" s="109" t="s">
        <v>212</v>
      </c>
      <c r="N95" s="110">
        <v>67635</v>
      </c>
      <c r="O95" s="124">
        <f>(D95+F95+H95+J95+L95+N95)/6</f>
        <v>64201.666666666664</v>
      </c>
    </row>
    <row r="96" spans="1:15" ht="12.75" customHeight="1">
      <c r="A96" s="178"/>
      <c r="B96" s="90" t="s">
        <v>68</v>
      </c>
      <c r="C96" s="31"/>
      <c r="D96" s="78">
        <v>16535</v>
      </c>
      <c r="E96" s="75"/>
      <c r="F96" s="78">
        <v>16536</v>
      </c>
      <c r="G96" s="75"/>
      <c r="H96" s="78">
        <v>16893</v>
      </c>
      <c r="I96" s="75"/>
      <c r="J96" s="78">
        <v>16955</v>
      </c>
      <c r="K96" s="80"/>
      <c r="L96" s="79">
        <v>30522</v>
      </c>
      <c r="M96" s="80"/>
      <c r="N96" s="111">
        <v>25229</v>
      </c>
      <c r="O96" s="128">
        <f>(D96+F96+H96+J96+L96+N96)/6</f>
        <v>20445</v>
      </c>
    </row>
    <row r="97" spans="1:15" ht="12.75" customHeight="1">
      <c r="A97" s="178"/>
      <c r="B97" s="91" t="s">
        <v>69</v>
      </c>
      <c r="C97" s="32"/>
      <c r="D97" s="79">
        <v>27095</v>
      </c>
      <c r="E97" s="80"/>
      <c r="F97" s="79">
        <v>27382</v>
      </c>
      <c r="G97" s="80"/>
      <c r="H97" s="79">
        <v>27112</v>
      </c>
      <c r="I97" s="80"/>
      <c r="J97" s="79">
        <v>23371</v>
      </c>
      <c r="K97" s="80"/>
      <c r="L97" s="79">
        <v>72848</v>
      </c>
      <c r="M97" s="80"/>
      <c r="N97" s="111">
        <v>34119</v>
      </c>
      <c r="O97" s="128">
        <f>(D97+F97+H97+J97+L97+N97)/6</f>
        <v>35321.166666666664</v>
      </c>
    </row>
    <row r="98" spans="1:15" ht="12.75" customHeight="1" thickBot="1">
      <c r="A98" s="178"/>
      <c r="B98" s="92" t="s">
        <v>17</v>
      </c>
      <c r="C98" s="76"/>
      <c r="D98" s="77">
        <f>SUM(D96:D97)</f>
        <v>43630</v>
      </c>
      <c r="E98" s="76"/>
      <c r="F98" s="77">
        <f>SUM(F96:F97)</f>
        <v>43918</v>
      </c>
      <c r="G98" s="76"/>
      <c r="H98" s="77">
        <f>SUM(H96:H97)</f>
        <v>44005</v>
      </c>
      <c r="I98" s="76"/>
      <c r="J98" s="77">
        <f>SUM(J96:J97)</f>
        <v>40326</v>
      </c>
      <c r="K98" s="76"/>
      <c r="L98" s="77">
        <f>SUM(L96:L97)</f>
        <v>103370</v>
      </c>
      <c r="M98" s="76"/>
      <c r="N98" s="77">
        <f>SUM(N96:N97)</f>
        <v>59348</v>
      </c>
      <c r="O98" s="127">
        <f>(D98+F98+H98+J98+L98+N98)/6</f>
        <v>55766.166666666664</v>
      </c>
    </row>
    <row r="99" spans="1:15" ht="12.75" customHeight="1" thickBot="1">
      <c r="A99" s="177" t="s">
        <v>216</v>
      </c>
      <c r="B99" s="188" t="s">
        <v>197</v>
      </c>
      <c r="C99" s="190"/>
      <c r="D99" s="106">
        <v>6.5</v>
      </c>
      <c r="E99" s="181">
        <v>6.5</v>
      </c>
      <c r="F99" s="182"/>
      <c r="G99" s="181">
        <v>6.5</v>
      </c>
      <c r="H99" s="182"/>
      <c r="I99" s="181">
        <v>8</v>
      </c>
      <c r="J99" s="182"/>
      <c r="K99" s="181">
        <v>9</v>
      </c>
      <c r="L99" s="182"/>
      <c r="M99" s="181">
        <v>8</v>
      </c>
      <c r="N99" s="182"/>
      <c r="O99" s="117" t="s">
        <v>198</v>
      </c>
    </row>
    <row r="100" spans="1:15" ht="12.75" customHeight="1">
      <c r="A100" s="178"/>
      <c r="B100" s="93" t="s">
        <v>9</v>
      </c>
      <c r="C100" s="81"/>
      <c r="D100" s="82">
        <v>46663</v>
      </c>
      <c r="E100" s="83"/>
      <c r="F100" s="82">
        <v>44427</v>
      </c>
      <c r="G100" s="83"/>
      <c r="H100" s="82">
        <v>45979</v>
      </c>
      <c r="I100" s="109" t="s">
        <v>203</v>
      </c>
      <c r="J100" s="82">
        <v>45071</v>
      </c>
      <c r="K100" s="109" t="s">
        <v>205</v>
      </c>
      <c r="L100" s="110">
        <v>91571</v>
      </c>
      <c r="M100" s="109" t="s">
        <v>212</v>
      </c>
      <c r="N100" s="110">
        <v>83985</v>
      </c>
      <c r="O100" s="124">
        <f>(D100+F100+H100+J100+L100+N100)/6</f>
        <v>59616</v>
      </c>
    </row>
    <row r="101" spans="1:15" ht="12.75" customHeight="1">
      <c r="A101" s="178"/>
      <c r="B101" s="90" t="s">
        <v>68</v>
      </c>
      <c r="C101" s="31"/>
      <c r="D101" s="78">
        <v>13160</v>
      </c>
      <c r="E101" s="75"/>
      <c r="F101" s="78">
        <v>13116</v>
      </c>
      <c r="G101" s="75"/>
      <c r="H101" s="78">
        <v>13189</v>
      </c>
      <c r="I101" s="75"/>
      <c r="J101" s="78">
        <v>13200</v>
      </c>
      <c r="K101" s="80"/>
      <c r="L101" s="111">
        <v>16497</v>
      </c>
      <c r="M101" s="75"/>
      <c r="N101" s="111">
        <v>27540</v>
      </c>
      <c r="O101" s="128">
        <f>(D101+F101+H101+J101+L101+N101)/6</f>
        <v>16117</v>
      </c>
    </row>
    <row r="102" spans="1:15" ht="12.75" customHeight="1">
      <c r="A102" s="178"/>
      <c r="B102" s="91" t="s">
        <v>69</v>
      </c>
      <c r="C102" s="32"/>
      <c r="D102" s="79">
        <v>27007</v>
      </c>
      <c r="E102" s="80"/>
      <c r="F102" s="79">
        <v>24786</v>
      </c>
      <c r="G102" s="80"/>
      <c r="H102" s="79">
        <v>25192</v>
      </c>
      <c r="I102" s="80"/>
      <c r="J102" s="79">
        <v>24314</v>
      </c>
      <c r="K102" s="80"/>
      <c r="L102" s="111">
        <v>59901</v>
      </c>
      <c r="M102" s="80"/>
      <c r="N102" s="111">
        <v>44061</v>
      </c>
      <c r="O102" s="128">
        <f>(D102+F102+H102+J102+L102+N102)/6</f>
        <v>34210.166666666664</v>
      </c>
    </row>
    <row r="103" spans="1:15" ht="12.75" customHeight="1" thickBot="1">
      <c r="A103" s="179"/>
      <c r="B103" s="92" t="s">
        <v>17</v>
      </c>
      <c r="C103" s="76"/>
      <c r="D103" s="77">
        <f>SUM(D101:D102)</f>
        <v>40167</v>
      </c>
      <c r="E103" s="76"/>
      <c r="F103" s="77">
        <f>SUM(F101:F102)</f>
        <v>37902</v>
      </c>
      <c r="G103" s="76"/>
      <c r="H103" s="77">
        <f>SUM(H101:H102)</f>
        <v>38381</v>
      </c>
      <c r="I103" s="76"/>
      <c r="J103" s="77">
        <f>SUM(J101:J102)</f>
        <v>37514</v>
      </c>
      <c r="K103" s="76"/>
      <c r="L103" s="77">
        <f>SUM(L101:L102)</f>
        <v>76398</v>
      </c>
      <c r="M103" s="76"/>
      <c r="N103" s="77">
        <f>SUM(N101:N102)</f>
        <v>71601</v>
      </c>
      <c r="O103" s="127">
        <f>(D103+F103+H103+J103+L103+N103)/6</f>
        <v>50327.166666666664</v>
      </c>
    </row>
    <row r="104" spans="1:15" ht="12.75" customHeight="1" thickBot="1">
      <c r="A104" s="177" t="s">
        <v>217</v>
      </c>
      <c r="B104" s="188" t="s">
        <v>197</v>
      </c>
      <c r="C104" s="190"/>
      <c r="D104" s="106" t="s">
        <v>218</v>
      </c>
      <c r="E104" s="181" t="s">
        <v>218</v>
      </c>
      <c r="F104" s="182"/>
      <c r="G104" s="181" t="s">
        <v>219</v>
      </c>
      <c r="H104" s="182"/>
      <c r="I104" s="181" t="s">
        <v>220</v>
      </c>
      <c r="J104" s="182"/>
      <c r="K104" s="181" t="s">
        <v>221</v>
      </c>
      <c r="L104" s="182"/>
      <c r="M104" s="181" t="s">
        <v>220</v>
      </c>
      <c r="N104" s="182"/>
      <c r="O104" s="117" t="s">
        <v>198</v>
      </c>
    </row>
    <row r="105" spans="1:15" ht="12.75" customHeight="1">
      <c r="A105" s="178"/>
      <c r="B105" s="93" t="s">
        <v>9</v>
      </c>
      <c r="C105" s="81"/>
      <c r="D105" s="82">
        <f>16254+30746</f>
        <v>47000</v>
      </c>
      <c r="E105" s="83"/>
      <c r="F105" s="82">
        <f>17123+30039</f>
        <v>47162</v>
      </c>
      <c r="G105" s="83"/>
      <c r="H105" s="82">
        <f>16691+30800</f>
        <v>47491</v>
      </c>
      <c r="I105" s="109" t="s">
        <v>203</v>
      </c>
      <c r="J105" s="82">
        <f>15271+29829</f>
        <v>45100</v>
      </c>
      <c r="K105" s="109" t="s">
        <v>205</v>
      </c>
      <c r="L105" s="110">
        <f>33053+81558</f>
        <v>114611</v>
      </c>
      <c r="M105" s="109" t="s">
        <v>212</v>
      </c>
      <c r="N105" s="110">
        <f>16090+20839</f>
        <v>36929</v>
      </c>
      <c r="O105" s="98">
        <f>(D105+F105+H105+J105+L105+N105)/6</f>
        <v>56382.166666666664</v>
      </c>
    </row>
    <row r="106" spans="1:15" ht="12.75" customHeight="1">
      <c r="A106" s="178"/>
      <c r="B106" s="90" t="s">
        <v>68</v>
      </c>
      <c r="C106" s="31"/>
      <c r="D106" s="78">
        <f>2956+1412</f>
        <v>4368</v>
      </c>
      <c r="E106" s="75"/>
      <c r="F106" s="78">
        <f>3092+1398</f>
        <v>4490</v>
      </c>
      <c r="G106" s="75"/>
      <c r="H106" s="78">
        <f>3080+1497</f>
        <v>4577</v>
      </c>
      <c r="I106" s="75"/>
      <c r="J106" s="78">
        <f>2986+1337</f>
        <v>4323</v>
      </c>
      <c r="K106" s="80"/>
      <c r="L106" s="111">
        <f>6223+1597</f>
        <v>7820</v>
      </c>
      <c r="M106" s="75"/>
      <c r="N106" s="111">
        <f>3021+1401</f>
        <v>4422</v>
      </c>
      <c r="O106" s="99">
        <f>(D106+F106+H106+J106+L106+N106)/6</f>
        <v>5000</v>
      </c>
    </row>
    <row r="107" spans="1:15" ht="12.75" customHeight="1">
      <c r="A107" s="178"/>
      <c r="B107" s="91" t="s">
        <v>69</v>
      </c>
      <c r="C107" s="32"/>
      <c r="D107" s="79">
        <f>8475+21442</f>
        <v>29917</v>
      </c>
      <c r="E107" s="80"/>
      <c r="F107" s="79">
        <f>9341+20728</f>
        <v>30069</v>
      </c>
      <c r="G107" s="80"/>
      <c r="H107" s="79">
        <f>8406+21264</f>
        <v>29670</v>
      </c>
      <c r="I107" s="80"/>
      <c r="J107" s="79">
        <f>7212+19874</f>
        <v>27086</v>
      </c>
      <c r="K107" s="80"/>
      <c r="L107" s="111">
        <f>19061+62827</f>
        <v>81888</v>
      </c>
      <c r="M107" s="80"/>
      <c r="N107" s="111">
        <f>8057+13481</f>
        <v>21538</v>
      </c>
      <c r="O107" s="99">
        <f>(D107+F107+H107+J107+L107+N107)/6</f>
        <v>36694.666666666664</v>
      </c>
    </row>
    <row r="108" spans="1:15" ht="12.75" customHeight="1" thickBot="1">
      <c r="A108" s="179"/>
      <c r="B108" s="113" t="s">
        <v>17</v>
      </c>
      <c r="C108" s="114"/>
      <c r="D108" s="125">
        <f>SUM(D106:D107)</f>
        <v>34285</v>
      </c>
      <c r="E108" s="114"/>
      <c r="F108" s="125">
        <f>SUM(F106:F107)</f>
        <v>34559</v>
      </c>
      <c r="G108" s="114"/>
      <c r="H108" s="125">
        <f>SUM(H106:H107)</f>
        <v>34247</v>
      </c>
      <c r="I108" s="114"/>
      <c r="J108" s="125">
        <f>SUM(J106:J107)</f>
        <v>31409</v>
      </c>
      <c r="K108" s="114"/>
      <c r="L108" s="125">
        <f>SUM(L106:L107)</f>
        <v>89708</v>
      </c>
      <c r="M108" s="114"/>
      <c r="N108" s="115">
        <f>SUM(N106:N107)</f>
        <v>25960</v>
      </c>
      <c r="O108" s="137">
        <f>(D108+F108+H108+J108+L108+N108)/6</f>
        <v>41694.666666666664</v>
      </c>
    </row>
    <row r="109" spans="1:15" ht="12.75" customHeight="1">
      <c r="A109" s="138"/>
      <c r="B109" s="14"/>
      <c r="C109" s="19"/>
      <c r="D109" s="139"/>
      <c r="E109" s="140"/>
      <c r="F109" s="139"/>
      <c r="G109" s="140"/>
      <c r="H109" s="139"/>
      <c r="I109" s="140"/>
      <c r="J109" s="139"/>
      <c r="K109" s="140"/>
      <c r="L109" s="139"/>
      <c r="M109" s="140"/>
      <c r="N109" s="139"/>
      <c r="O109" s="139"/>
    </row>
    <row r="110" ht="12.75" customHeight="1"/>
  </sheetData>
  <mergeCells count="125">
    <mergeCell ref="I23:J23"/>
    <mergeCell ref="K23:L23"/>
    <mergeCell ref="A17:O17"/>
    <mergeCell ref="A19:O19"/>
    <mergeCell ref="A20:O20"/>
    <mergeCell ref="A21:B21"/>
    <mergeCell ref="O21:O22"/>
    <mergeCell ref="A22:B22"/>
    <mergeCell ref="A23:A27"/>
    <mergeCell ref="B23:C23"/>
    <mergeCell ref="M23:N23"/>
    <mergeCell ref="A28:A32"/>
    <mergeCell ref="B28:C28"/>
    <mergeCell ref="E28:F28"/>
    <mergeCell ref="G28:H28"/>
    <mergeCell ref="I28:J28"/>
    <mergeCell ref="K28:L28"/>
    <mergeCell ref="M28:N28"/>
    <mergeCell ref="E23:F23"/>
    <mergeCell ref="G23:H23"/>
    <mergeCell ref="M43:N43"/>
    <mergeCell ref="A48:A52"/>
    <mergeCell ref="B48:C48"/>
    <mergeCell ref="E48:F48"/>
    <mergeCell ref="G48:H48"/>
    <mergeCell ref="I48:J48"/>
    <mergeCell ref="K48:L48"/>
    <mergeCell ref="M48:N48"/>
    <mergeCell ref="A43:A47"/>
    <mergeCell ref="B43:C43"/>
    <mergeCell ref="E53:F53"/>
    <mergeCell ref="G53:H53"/>
    <mergeCell ref="I43:J43"/>
    <mergeCell ref="K43:L43"/>
    <mergeCell ref="E43:F43"/>
    <mergeCell ref="G43:H43"/>
    <mergeCell ref="M53:N53"/>
    <mergeCell ref="A58:A62"/>
    <mergeCell ref="B58:C58"/>
    <mergeCell ref="E58:F58"/>
    <mergeCell ref="G58:H58"/>
    <mergeCell ref="I58:J58"/>
    <mergeCell ref="K58:L58"/>
    <mergeCell ref="M58:N58"/>
    <mergeCell ref="A53:A57"/>
    <mergeCell ref="B53:C53"/>
    <mergeCell ref="M63:N63"/>
    <mergeCell ref="A68:O68"/>
    <mergeCell ref="A63:A67"/>
    <mergeCell ref="B63:C63"/>
    <mergeCell ref="E63:F63"/>
    <mergeCell ref="G63:H63"/>
    <mergeCell ref="M69:N69"/>
    <mergeCell ref="A74:A78"/>
    <mergeCell ref="B74:C74"/>
    <mergeCell ref="E74:F74"/>
    <mergeCell ref="G74:H74"/>
    <mergeCell ref="I74:J74"/>
    <mergeCell ref="K74:L74"/>
    <mergeCell ref="M74:N74"/>
    <mergeCell ref="A69:A73"/>
    <mergeCell ref="B69:C69"/>
    <mergeCell ref="E79:F79"/>
    <mergeCell ref="G79:H79"/>
    <mergeCell ref="I69:J69"/>
    <mergeCell ref="K69:L69"/>
    <mergeCell ref="E69:F69"/>
    <mergeCell ref="G69:H69"/>
    <mergeCell ref="M79:N79"/>
    <mergeCell ref="A84:A88"/>
    <mergeCell ref="B84:C84"/>
    <mergeCell ref="E84:F84"/>
    <mergeCell ref="G84:H84"/>
    <mergeCell ref="I84:J84"/>
    <mergeCell ref="K84:L84"/>
    <mergeCell ref="M84:N84"/>
    <mergeCell ref="A79:A83"/>
    <mergeCell ref="B79:C79"/>
    <mergeCell ref="M89:N89"/>
    <mergeCell ref="A94:A98"/>
    <mergeCell ref="B94:C94"/>
    <mergeCell ref="E94:F94"/>
    <mergeCell ref="G94:H94"/>
    <mergeCell ref="I94:J94"/>
    <mergeCell ref="K94:L94"/>
    <mergeCell ref="M94:N94"/>
    <mergeCell ref="A89:A93"/>
    <mergeCell ref="B89:C89"/>
    <mergeCell ref="E99:F99"/>
    <mergeCell ref="G99:H99"/>
    <mergeCell ref="I89:J89"/>
    <mergeCell ref="K89:L89"/>
    <mergeCell ref="E89:F89"/>
    <mergeCell ref="G89:H89"/>
    <mergeCell ref="M99:N99"/>
    <mergeCell ref="A104:A108"/>
    <mergeCell ref="B104:C104"/>
    <mergeCell ref="E104:F104"/>
    <mergeCell ref="G104:H104"/>
    <mergeCell ref="I104:J104"/>
    <mergeCell ref="K104:L104"/>
    <mergeCell ref="M104:N104"/>
    <mergeCell ref="A99:A103"/>
    <mergeCell ref="B99:C99"/>
    <mergeCell ref="G33:H33"/>
    <mergeCell ref="G38:H38"/>
    <mergeCell ref="I99:J99"/>
    <mergeCell ref="K99:L99"/>
    <mergeCell ref="I79:J79"/>
    <mergeCell ref="K79:L79"/>
    <mergeCell ref="I63:J63"/>
    <mergeCell ref="K63:L63"/>
    <mergeCell ref="I53:J53"/>
    <mergeCell ref="K53:L53"/>
    <mergeCell ref="A38:A42"/>
    <mergeCell ref="B38:C38"/>
    <mergeCell ref="E38:F38"/>
    <mergeCell ref="A33:A37"/>
    <mergeCell ref="B33:C33"/>
    <mergeCell ref="E33:F33"/>
    <mergeCell ref="I38:J38"/>
    <mergeCell ref="K38:L38"/>
    <mergeCell ref="M38:N38"/>
    <mergeCell ref="I33:J33"/>
    <mergeCell ref="K33:L33"/>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9" r:id="rId5"/>
  <headerFooter alignWithMargins="0">
    <oddFooter>&amp;R&amp;P</oddFooter>
  </headerFooter>
  <rowBreaks count="1" manualBreakCount="1">
    <brk id="57" max="14" man="1"/>
  </rowBreaks>
  <drawing r:id="rId4"/>
  <legacyDrawing r:id="rId3"/>
  <oleObjects>
    <oleObject progId="Word.Document.8" shapeId="113400" r:id="rId2"/>
  </oleObjects>
</worksheet>
</file>

<file path=xl/worksheets/sheet2.xml><?xml version="1.0" encoding="utf-8"?>
<worksheet xmlns="http://schemas.openxmlformats.org/spreadsheetml/2006/main" xmlns:r="http://schemas.openxmlformats.org/officeDocument/2006/relationships">
  <dimension ref="A2:P327"/>
  <sheetViews>
    <sheetView showGridLines="0" tabSelected="1" view="pageBreakPreview" zoomScaleNormal="90" zoomScaleSheetLayoutView="100" workbookViewId="0" topLeftCell="B116">
      <selection activeCell="E128" sqref="E128"/>
    </sheetView>
  </sheetViews>
  <sheetFormatPr defaultColWidth="9.00390625" defaultRowHeight="12.75"/>
  <cols>
    <col min="1" max="1" width="31.50390625" style="33" bestFit="1" customWidth="1"/>
    <col min="2" max="6" width="12.25390625" style="1" customWidth="1"/>
    <col min="7" max="7" width="12.25390625" style="1" hidden="1" customWidth="1"/>
    <col min="8" max="9" width="9.125" style="1" customWidth="1"/>
    <col min="10" max="10" width="9.00390625" style="1" customWidth="1"/>
    <col min="11" max="16384" width="9.125" style="1" customWidth="1"/>
  </cols>
  <sheetData>
    <row r="1" ht="12.75"/>
    <row r="2" spans="1:8" ht="13.5" thickBot="1">
      <c r="A2" s="48"/>
      <c r="B2" s="38"/>
      <c r="C2" s="38"/>
      <c r="D2" s="38"/>
      <c r="E2" s="38"/>
      <c r="F2" s="38"/>
      <c r="G2" s="37"/>
      <c r="H2" s="34"/>
    </row>
    <row r="3" spans="1:8" ht="12.75">
      <c r="A3" s="269" t="s">
        <v>25</v>
      </c>
      <c r="B3" s="270"/>
      <c r="C3" s="270"/>
      <c r="D3" s="270"/>
      <c r="E3" s="270"/>
      <c r="F3" s="271"/>
      <c r="G3" s="43"/>
      <c r="H3" s="34"/>
    </row>
    <row r="4" spans="1:8" ht="12.75" customHeight="1">
      <c r="A4" s="59" t="s">
        <v>74</v>
      </c>
      <c r="B4" s="263" t="s">
        <v>9</v>
      </c>
      <c r="C4" s="74" t="s">
        <v>113</v>
      </c>
      <c r="D4" s="62" t="s">
        <v>68</v>
      </c>
      <c r="E4" s="60" t="s">
        <v>69</v>
      </c>
      <c r="F4" s="61" t="s">
        <v>17</v>
      </c>
      <c r="G4" s="56"/>
      <c r="H4" s="34"/>
    </row>
    <row r="5" spans="1:8" ht="12.75">
      <c r="A5" s="51" t="s">
        <v>16</v>
      </c>
      <c r="B5" s="264"/>
      <c r="C5" s="63" t="s">
        <v>70</v>
      </c>
      <c r="D5" s="42" t="s">
        <v>75</v>
      </c>
      <c r="E5" s="42" t="s">
        <v>71</v>
      </c>
      <c r="F5" s="52" t="s">
        <v>186</v>
      </c>
      <c r="G5" s="56"/>
      <c r="H5" s="34"/>
    </row>
    <row r="6" spans="1:8" ht="12.75">
      <c r="A6" s="53" t="s">
        <v>76</v>
      </c>
      <c r="B6" s="232">
        <v>315269</v>
      </c>
      <c r="C6" s="145">
        <v>12</v>
      </c>
      <c r="D6" s="146">
        <v>259</v>
      </c>
      <c r="E6" s="146">
        <v>223023</v>
      </c>
      <c r="F6" s="147">
        <v>223282</v>
      </c>
      <c r="G6" s="56"/>
      <c r="H6" s="34"/>
    </row>
    <row r="7" spans="1:8" ht="12.75">
      <c r="A7" s="58" t="s">
        <v>78</v>
      </c>
      <c r="B7" s="240"/>
      <c r="C7" s="142" t="s">
        <v>224</v>
      </c>
      <c r="D7" s="142" t="s">
        <v>224</v>
      </c>
      <c r="E7" s="142" t="s">
        <v>224</v>
      </c>
      <c r="F7" s="143" t="s">
        <v>224</v>
      </c>
      <c r="G7" s="56"/>
      <c r="H7" s="34"/>
    </row>
    <row r="8" spans="1:8" ht="15" customHeight="1">
      <c r="A8" s="272" t="s">
        <v>26</v>
      </c>
      <c r="B8" s="273"/>
      <c r="C8" s="273"/>
      <c r="D8" s="273"/>
      <c r="E8" s="273"/>
      <c r="F8" s="274"/>
      <c r="G8" s="46"/>
      <c r="H8" s="34"/>
    </row>
    <row r="9" spans="1:8" ht="15" customHeight="1">
      <c r="A9" s="275" t="s">
        <v>27</v>
      </c>
      <c r="B9" s="276"/>
      <c r="C9" s="276"/>
      <c r="D9" s="276"/>
      <c r="E9" s="276"/>
      <c r="F9" s="277"/>
      <c r="G9" s="45"/>
      <c r="H9" s="34"/>
    </row>
    <row r="10" spans="1:8" ht="15" customHeight="1">
      <c r="A10" s="224" t="s">
        <v>74</v>
      </c>
      <c r="B10" s="225"/>
      <c r="C10" s="287" t="s">
        <v>9</v>
      </c>
      <c r="D10" s="291"/>
      <c r="E10" s="287" t="s">
        <v>228</v>
      </c>
      <c r="F10" s="288"/>
      <c r="G10" s="56"/>
      <c r="H10" s="34"/>
    </row>
    <row r="11" spans="1:8" ht="15" customHeight="1">
      <c r="A11" s="224" t="s">
        <v>16</v>
      </c>
      <c r="B11" s="225"/>
      <c r="C11" s="289"/>
      <c r="D11" s="292"/>
      <c r="E11" s="289"/>
      <c r="F11" s="290"/>
      <c r="G11" s="57"/>
      <c r="H11" s="34"/>
    </row>
    <row r="12" spans="1:8" ht="15" customHeight="1">
      <c r="A12" s="226" t="s">
        <v>79</v>
      </c>
      <c r="B12" s="227"/>
      <c r="C12" s="216">
        <v>129484</v>
      </c>
      <c r="D12" s="217"/>
      <c r="E12" s="216">
        <v>129484</v>
      </c>
      <c r="F12" s="220"/>
      <c r="G12" s="259"/>
      <c r="H12" s="34"/>
    </row>
    <row r="13" spans="1:8" ht="15" customHeight="1">
      <c r="A13" s="228" t="s">
        <v>86</v>
      </c>
      <c r="B13" s="229"/>
      <c r="C13" s="221"/>
      <c r="D13" s="293"/>
      <c r="E13" s="221"/>
      <c r="F13" s="222"/>
      <c r="G13" s="259"/>
      <c r="H13" s="34"/>
    </row>
    <row r="14" spans="1:8" ht="15" customHeight="1">
      <c r="A14" s="230" t="s">
        <v>87</v>
      </c>
      <c r="B14" s="231"/>
      <c r="C14" s="216">
        <v>382513</v>
      </c>
      <c r="D14" s="217"/>
      <c r="E14" s="216">
        <v>382138</v>
      </c>
      <c r="F14" s="220"/>
      <c r="G14" s="259"/>
      <c r="H14" s="34"/>
    </row>
    <row r="15" spans="1:8" ht="15" customHeight="1">
      <c r="A15" s="228" t="s">
        <v>77</v>
      </c>
      <c r="B15" s="229"/>
      <c r="C15" s="221"/>
      <c r="D15" s="293"/>
      <c r="E15" s="221"/>
      <c r="F15" s="222"/>
      <c r="G15" s="259"/>
      <c r="H15" s="34"/>
    </row>
    <row r="16" spans="1:8" ht="15" customHeight="1">
      <c r="A16" s="226" t="s">
        <v>88</v>
      </c>
      <c r="B16" s="227"/>
      <c r="C16" s="216">
        <v>1156283</v>
      </c>
      <c r="D16" s="217"/>
      <c r="E16" s="216">
        <v>1156283</v>
      </c>
      <c r="F16" s="220"/>
      <c r="G16" s="259"/>
      <c r="H16" s="34"/>
    </row>
    <row r="17" spans="1:8" ht="15" customHeight="1" thickBot="1">
      <c r="A17" s="213" t="s">
        <v>77</v>
      </c>
      <c r="B17" s="214"/>
      <c r="C17" s="218"/>
      <c r="D17" s="219"/>
      <c r="E17" s="218"/>
      <c r="F17" s="223"/>
      <c r="G17" s="259"/>
      <c r="H17" s="34"/>
    </row>
    <row r="18" spans="1:8" ht="13.5" customHeight="1">
      <c r="A18" s="48"/>
      <c r="B18" s="43"/>
      <c r="C18" s="43"/>
      <c r="D18" s="43"/>
      <c r="E18" s="43"/>
      <c r="F18" s="49"/>
      <c r="G18" s="49"/>
      <c r="H18" s="34"/>
    </row>
    <row r="19" spans="1:8" ht="9.75" customHeight="1">
      <c r="A19" s="278" t="s">
        <v>28</v>
      </c>
      <c r="B19" s="278"/>
      <c r="C19" s="278"/>
      <c r="D19" s="278"/>
      <c r="E19" s="278"/>
      <c r="F19" s="278"/>
      <c r="G19" s="278"/>
      <c r="H19" s="34"/>
    </row>
    <row r="20" spans="1:8" ht="9.75" customHeight="1">
      <c r="A20" s="260" t="s">
        <v>29</v>
      </c>
      <c r="B20" s="260"/>
      <c r="C20" s="260"/>
      <c r="D20" s="260"/>
      <c r="E20" s="260"/>
      <c r="F20" s="260"/>
      <c r="G20" s="260"/>
      <c r="H20" s="36"/>
    </row>
    <row r="21" spans="1:8" ht="9.75" customHeight="1">
      <c r="A21" s="260" t="s">
        <v>30</v>
      </c>
      <c r="B21" s="260"/>
      <c r="C21" s="260"/>
      <c r="D21" s="260"/>
      <c r="E21" s="260"/>
      <c r="F21" s="260"/>
      <c r="G21" s="260"/>
      <c r="H21" s="36"/>
    </row>
    <row r="22" spans="1:8" ht="9.75" customHeight="1">
      <c r="A22" s="260"/>
      <c r="B22" s="260"/>
      <c r="C22" s="260"/>
      <c r="D22" s="260"/>
      <c r="E22" s="260"/>
      <c r="F22" s="260"/>
      <c r="G22" s="260"/>
      <c r="H22" s="36"/>
    </row>
    <row r="23" spans="1:8" ht="9.75" customHeight="1">
      <c r="A23" s="260" t="s">
        <v>31</v>
      </c>
      <c r="B23" s="260"/>
      <c r="C23" s="260"/>
      <c r="D23" s="260"/>
      <c r="E23" s="260"/>
      <c r="F23" s="260"/>
      <c r="G23" s="260"/>
      <c r="H23" s="36"/>
    </row>
    <row r="24" spans="1:8" ht="9.75" customHeight="1">
      <c r="A24" s="262" t="s">
        <v>92</v>
      </c>
      <c r="B24" s="260"/>
      <c r="C24" s="260"/>
      <c r="D24" s="260"/>
      <c r="E24" s="260"/>
      <c r="F24" s="260"/>
      <c r="G24" s="260"/>
      <c r="H24" s="36"/>
    </row>
    <row r="25" spans="1:8" ht="9.75" customHeight="1">
      <c r="A25" s="262" t="s">
        <v>93</v>
      </c>
      <c r="B25" s="260"/>
      <c r="C25" s="260"/>
      <c r="D25" s="260"/>
      <c r="E25" s="260"/>
      <c r="F25" s="260"/>
      <c r="G25" s="260"/>
      <c r="H25" s="36"/>
    </row>
    <row r="26" spans="1:8" ht="9.75" customHeight="1">
      <c r="A26" s="260" t="s">
        <v>32</v>
      </c>
      <c r="B26" s="260"/>
      <c r="C26" s="260"/>
      <c r="D26" s="260"/>
      <c r="E26" s="260"/>
      <c r="F26" s="260"/>
      <c r="G26" s="260"/>
      <c r="H26" s="36"/>
    </row>
    <row r="27" spans="1:8" ht="9.75" customHeight="1">
      <c r="A27" s="262" t="s">
        <v>94</v>
      </c>
      <c r="B27" s="260"/>
      <c r="C27" s="260"/>
      <c r="D27" s="260"/>
      <c r="E27" s="260"/>
      <c r="F27" s="260"/>
      <c r="G27" s="260"/>
      <c r="H27" s="34"/>
    </row>
    <row r="28" spans="1:8" ht="9.75" customHeight="1">
      <c r="A28" s="260" t="s">
        <v>89</v>
      </c>
      <c r="B28" s="260"/>
      <c r="C28" s="260"/>
      <c r="D28" s="260"/>
      <c r="E28" s="260"/>
      <c r="F28" s="260"/>
      <c r="G28" s="260"/>
      <c r="H28" s="34"/>
    </row>
    <row r="29" spans="1:8" ht="9.75" customHeight="1">
      <c r="A29" s="260" t="s">
        <v>90</v>
      </c>
      <c r="B29" s="260"/>
      <c r="C29" s="260"/>
      <c r="D29" s="260"/>
      <c r="E29" s="260"/>
      <c r="F29" s="260"/>
      <c r="G29" s="260"/>
      <c r="H29" s="34"/>
    </row>
    <row r="30" spans="1:8" ht="9.75" customHeight="1">
      <c r="A30" s="262" t="s">
        <v>95</v>
      </c>
      <c r="B30" s="260"/>
      <c r="C30" s="260"/>
      <c r="D30" s="260"/>
      <c r="E30" s="260"/>
      <c r="F30" s="260"/>
      <c r="G30" s="260"/>
      <c r="H30" s="34"/>
    </row>
    <row r="31" spans="1:8" ht="9.75" customHeight="1">
      <c r="A31" s="260" t="s">
        <v>91</v>
      </c>
      <c r="B31" s="260"/>
      <c r="C31" s="260"/>
      <c r="D31" s="260"/>
      <c r="E31" s="260"/>
      <c r="F31" s="260"/>
      <c r="G31" s="260"/>
      <c r="H31" s="34"/>
    </row>
    <row r="32" spans="1:8" ht="9.75" customHeight="1">
      <c r="A32" s="260" t="s">
        <v>33</v>
      </c>
      <c r="B32" s="260"/>
      <c r="C32" s="260"/>
      <c r="D32" s="260"/>
      <c r="E32" s="260"/>
      <c r="F32" s="260"/>
      <c r="G32" s="260"/>
      <c r="H32" s="34"/>
    </row>
    <row r="33" spans="1:8" ht="10.5" customHeight="1">
      <c r="A33" s="285" t="s">
        <v>112</v>
      </c>
      <c r="B33" s="286"/>
      <c r="C33" s="286"/>
      <c r="D33" s="286"/>
      <c r="E33" s="286"/>
      <c r="F33" s="286"/>
      <c r="G33" s="286"/>
      <c r="H33" s="36"/>
    </row>
    <row r="34" spans="1:8" ht="10.5" customHeight="1">
      <c r="A34" s="260" t="s">
        <v>33</v>
      </c>
      <c r="B34" s="260"/>
      <c r="C34" s="260"/>
      <c r="D34" s="260"/>
      <c r="E34" s="260"/>
      <c r="F34" s="260"/>
      <c r="G34" s="260"/>
      <c r="H34" s="36"/>
    </row>
    <row r="35" spans="1:8" s="15" customFormat="1" ht="10.5" customHeight="1">
      <c r="A35" s="279"/>
      <c r="B35" s="279"/>
      <c r="C35" s="279"/>
      <c r="D35" s="279"/>
      <c r="E35" s="279"/>
      <c r="F35" s="279"/>
      <c r="G35" s="279"/>
      <c r="H35" s="39"/>
    </row>
    <row r="36" spans="1:8" s="15" customFormat="1" ht="10.5" customHeight="1">
      <c r="A36" s="47"/>
      <c r="B36" s="47"/>
      <c r="C36" s="47"/>
      <c r="D36" s="47"/>
      <c r="E36" s="47"/>
      <c r="F36" s="47"/>
      <c r="G36" s="47"/>
      <c r="H36" s="39"/>
    </row>
    <row r="37" spans="1:16" ht="16.5" thickBot="1">
      <c r="A37" s="261" t="s">
        <v>226</v>
      </c>
      <c r="B37" s="261"/>
      <c r="C37" s="261"/>
      <c r="D37" s="261"/>
      <c r="E37" s="261"/>
      <c r="F37" s="261"/>
      <c r="G37" s="261"/>
      <c r="H37" s="39"/>
      <c r="I37" s="15"/>
      <c r="J37" s="6"/>
      <c r="K37" s="5"/>
      <c r="L37" s="6"/>
      <c r="M37" s="5"/>
      <c r="N37" s="4"/>
      <c r="O37" s="4"/>
      <c r="P37" s="5"/>
    </row>
    <row r="38" spans="1:8" ht="15" customHeight="1">
      <c r="A38" s="255" t="s">
        <v>24</v>
      </c>
      <c r="B38" s="256"/>
      <c r="C38" s="256"/>
      <c r="D38" s="256"/>
      <c r="E38" s="256"/>
      <c r="F38" s="257"/>
      <c r="G38" s="50"/>
      <c r="H38" s="34"/>
    </row>
    <row r="39" spans="1:8" ht="15" customHeight="1">
      <c r="A39" s="51" t="s">
        <v>74</v>
      </c>
      <c r="B39" s="263" t="s">
        <v>9</v>
      </c>
      <c r="C39" s="74" t="s">
        <v>113</v>
      </c>
      <c r="D39" s="44" t="s">
        <v>68</v>
      </c>
      <c r="E39" s="42" t="s">
        <v>69</v>
      </c>
      <c r="F39" s="52" t="s">
        <v>17</v>
      </c>
      <c r="G39" s="56"/>
      <c r="H39" s="34"/>
    </row>
    <row r="40" spans="1:8" ht="15" customHeight="1">
      <c r="A40" s="51" t="s">
        <v>16</v>
      </c>
      <c r="B40" s="264"/>
      <c r="C40" s="63" t="s">
        <v>70</v>
      </c>
      <c r="D40" s="42" t="s">
        <v>75</v>
      </c>
      <c r="E40" s="42" t="s">
        <v>71</v>
      </c>
      <c r="F40" s="52" t="s">
        <v>186</v>
      </c>
      <c r="G40" s="57"/>
      <c r="H40" s="34"/>
    </row>
    <row r="41" spans="1:8" ht="15" customHeight="1">
      <c r="A41" s="54" t="s">
        <v>231</v>
      </c>
      <c r="B41" s="232">
        <v>4164</v>
      </c>
      <c r="C41" s="145">
        <v>6</v>
      </c>
      <c r="D41" s="146">
        <v>164</v>
      </c>
      <c r="E41" s="146">
        <v>2320</v>
      </c>
      <c r="F41" s="147">
        <f>SUM(D41:E41)</f>
        <v>2484</v>
      </c>
      <c r="G41" s="57"/>
      <c r="H41" s="34"/>
    </row>
    <row r="42" spans="1:8" ht="15" customHeight="1">
      <c r="A42" s="55" t="s">
        <v>235</v>
      </c>
      <c r="B42" s="240"/>
      <c r="C42" s="142" t="s">
        <v>224</v>
      </c>
      <c r="D42" s="142" t="s">
        <v>224</v>
      </c>
      <c r="E42" s="142" t="s">
        <v>224</v>
      </c>
      <c r="F42" s="143" t="s">
        <v>224</v>
      </c>
      <c r="G42" s="57"/>
      <c r="H42" s="34"/>
    </row>
    <row r="43" spans="1:8" ht="15" customHeight="1">
      <c r="A43" s="54" t="s">
        <v>80</v>
      </c>
      <c r="B43" s="232">
        <v>7900</v>
      </c>
      <c r="C43" s="145">
        <v>7</v>
      </c>
      <c r="D43" s="146">
        <v>451</v>
      </c>
      <c r="E43" s="146">
        <v>6146</v>
      </c>
      <c r="F43" s="147">
        <f>SUM(D43:E43)</f>
        <v>6597</v>
      </c>
      <c r="G43" s="258"/>
      <c r="H43" s="34"/>
    </row>
    <row r="44" spans="1:8" ht="15" customHeight="1">
      <c r="A44" s="55" t="s">
        <v>86</v>
      </c>
      <c r="B44" s="240"/>
      <c r="C44" s="142" t="s">
        <v>224</v>
      </c>
      <c r="D44" s="142" t="s">
        <v>224</v>
      </c>
      <c r="E44" s="142" t="s">
        <v>224</v>
      </c>
      <c r="F44" s="143" t="s">
        <v>224</v>
      </c>
      <c r="G44" s="258"/>
      <c r="H44" s="34"/>
    </row>
    <row r="45" spans="1:8" ht="15" customHeight="1">
      <c r="A45" s="54" t="s">
        <v>232</v>
      </c>
      <c r="B45" s="232">
        <v>9000</v>
      </c>
      <c r="C45" s="145">
        <v>7.9</v>
      </c>
      <c r="D45" s="146">
        <v>1026</v>
      </c>
      <c r="E45" s="146">
        <v>4379</v>
      </c>
      <c r="F45" s="147">
        <f>SUM(D45:E45)</f>
        <v>5405</v>
      </c>
      <c r="G45" s="64"/>
      <c r="H45" s="34"/>
    </row>
    <row r="46" spans="1:8" ht="15" customHeight="1">
      <c r="A46" s="55" t="s">
        <v>234</v>
      </c>
      <c r="B46" s="240"/>
      <c r="C46" s="142" t="s">
        <v>224</v>
      </c>
      <c r="D46" s="142" t="s">
        <v>224</v>
      </c>
      <c r="E46" s="142" t="s">
        <v>224</v>
      </c>
      <c r="F46" s="143" t="s">
        <v>224</v>
      </c>
      <c r="G46" s="64"/>
      <c r="H46" s="34"/>
    </row>
    <row r="47" spans="1:8" ht="15" customHeight="1">
      <c r="A47" s="54" t="s">
        <v>81</v>
      </c>
      <c r="B47" s="232">
        <v>28736</v>
      </c>
      <c r="C47" s="145">
        <v>9</v>
      </c>
      <c r="D47" s="146">
        <v>2115</v>
      </c>
      <c r="E47" s="146">
        <v>21823</v>
      </c>
      <c r="F47" s="147">
        <f>SUM(D47:E47)</f>
        <v>23938</v>
      </c>
      <c r="G47" s="258"/>
      <c r="H47" s="34"/>
    </row>
    <row r="48" spans="1:8" ht="15" customHeight="1">
      <c r="A48" s="55" t="s">
        <v>86</v>
      </c>
      <c r="B48" s="240"/>
      <c r="C48" s="142" t="s">
        <v>224</v>
      </c>
      <c r="D48" s="142" t="s">
        <v>224</v>
      </c>
      <c r="E48" s="142" t="s">
        <v>224</v>
      </c>
      <c r="F48" s="143" t="s">
        <v>224</v>
      </c>
      <c r="G48" s="258"/>
      <c r="H48" s="34"/>
    </row>
    <row r="49" spans="1:8" ht="15" customHeight="1">
      <c r="A49" s="54" t="s">
        <v>82</v>
      </c>
      <c r="B49" s="232">
        <v>26085</v>
      </c>
      <c r="C49" s="145">
        <v>8.5</v>
      </c>
      <c r="D49" s="146">
        <v>3005</v>
      </c>
      <c r="E49" s="146">
        <v>17048</v>
      </c>
      <c r="F49" s="147">
        <f>SUM(D49:E49)</f>
        <v>20053</v>
      </c>
      <c r="G49" s="258"/>
      <c r="H49" s="34"/>
    </row>
    <row r="50" spans="1:8" ht="15" customHeight="1">
      <c r="A50" s="55" t="s">
        <v>86</v>
      </c>
      <c r="B50" s="240"/>
      <c r="C50" s="142" t="s">
        <v>224</v>
      </c>
      <c r="D50" s="142" t="s">
        <v>224</v>
      </c>
      <c r="E50" s="142" t="s">
        <v>224</v>
      </c>
      <c r="F50" s="143" t="s">
        <v>224</v>
      </c>
      <c r="G50" s="258"/>
      <c r="H50" s="34"/>
    </row>
    <row r="51" spans="1:8" ht="15" customHeight="1">
      <c r="A51" s="54" t="s">
        <v>83</v>
      </c>
      <c r="B51" s="232">
        <v>21363</v>
      </c>
      <c r="C51" s="145">
        <v>7</v>
      </c>
      <c r="D51" s="146">
        <v>5753</v>
      </c>
      <c r="E51" s="146">
        <v>11382</v>
      </c>
      <c r="F51" s="147">
        <f>SUM(D51:E51)</f>
        <v>17135</v>
      </c>
      <c r="G51" s="258"/>
      <c r="H51" s="34"/>
    </row>
    <row r="52" spans="1:8" ht="15" customHeight="1">
      <c r="A52" s="55" t="s">
        <v>86</v>
      </c>
      <c r="B52" s="240"/>
      <c r="C52" s="142" t="s">
        <v>224</v>
      </c>
      <c r="D52" s="142" t="s">
        <v>224</v>
      </c>
      <c r="E52" s="142" t="s">
        <v>224</v>
      </c>
      <c r="F52" s="143" t="s">
        <v>224</v>
      </c>
      <c r="G52" s="258"/>
      <c r="H52" s="34"/>
    </row>
    <row r="53" spans="1:8" ht="15" customHeight="1">
      <c r="A53" s="54" t="s">
        <v>233</v>
      </c>
      <c r="B53" s="232">
        <v>20397</v>
      </c>
      <c r="C53" s="145">
        <v>7</v>
      </c>
      <c r="D53" s="146">
        <v>3949</v>
      </c>
      <c r="E53" s="146">
        <v>12499</v>
      </c>
      <c r="F53" s="147">
        <f>SUM(D53:E53)</f>
        <v>16448</v>
      </c>
      <c r="G53" s="64"/>
      <c r="H53" s="34"/>
    </row>
    <row r="54" spans="1:8" ht="15" customHeight="1">
      <c r="A54" s="55" t="s">
        <v>236</v>
      </c>
      <c r="B54" s="240"/>
      <c r="C54" s="142" t="s">
        <v>224</v>
      </c>
      <c r="D54" s="142" t="s">
        <v>224</v>
      </c>
      <c r="E54" s="142" t="s">
        <v>224</v>
      </c>
      <c r="F54" s="143" t="s">
        <v>224</v>
      </c>
      <c r="G54" s="64"/>
      <c r="H54" s="34"/>
    </row>
    <row r="55" spans="1:8" ht="15" customHeight="1">
      <c r="A55" s="54" t="s">
        <v>84</v>
      </c>
      <c r="B55" s="232">
        <v>113989</v>
      </c>
      <c r="C55" s="145">
        <v>7.9</v>
      </c>
      <c r="D55" s="146">
        <v>4955</v>
      </c>
      <c r="E55" s="146">
        <v>70713</v>
      </c>
      <c r="F55" s="147">
        <f>SUM(D55:E55)</f>
        <v>75668</v>
      </c>
      <c r="G55" s="258"/>
      <c r="H55" s="34"/>
    </row>
    <row r="56" spans="1:8" ht="15" customHeight="1">
      <c r="A56" s="54" t="s">
        <v>85</v>
      </c>
      <c r="B56" s="240"/>
      <c r="C56" s="142" t="s">
        <v>224</v>
      </c>
      <c r="D56" s="142" t="s">
        <v>224</v>
      </c>
      <c r="E56" s="142" t="s">
        <v>224</v>
      </c>
      <c r="F56" s="143" t="s">
        <v>224</v>
      </c>
      <c r="G56" s="258"/>
      <c r="H56" s="34"/>
    </row>
    <row r="57" spans="1:8" ht="15" customHeight="1">
      <c r="A57" s="54" t="s">
        <v>237</v>
      </c>
      <c r="B57" s="232">
        <v>2056</v>
      </c>
      <c r="C57" s="145">
        <v>6</v>
      </c>
      <c r="D57" s="146">
        <v>39</v>
      </c>
      <c r="E57" s="146">
        <v>574</v>
      </c>
      <c r="F57" s="147">
        <f>SUM(D57:E57)</f>
        <v>613</v>
      </c>
      <c r="G57" s="64"/>
      <c r="H57" s="34"/>
    </row>
    <row r="58" spans="1:8" ht="15" customHeight="1">
      <c r="A58" s="55" t="s">
        <v>86</v>
      </c>
      <c r="B58" s="240"/>
      <c r="C58" s="142" t="s">
        <v>224</v>
      </c>
      <c r="D58" s="142" t="s">
        <v>224</v>
      </c>
      <c r="E58" s="142" t="s">
        <v>224</v>
      </c>
      <c r="F58" s="143" t="s">
        <v>224</v>
      </c>
      <c r="G58" s="64"/>
      <c r="H58" s="34"/>
    </row>
    <row r="59" spans="1:8" ht="15" customHeight="1">
      <c r="A59" s="55" t="s">
        <v>96</v>
      </c>
      <c r="B59" s="232">
        <v>26135</v>
      </c>
      <c r="C59" s="145">
        <v>8</v>
      </c>
      <c r="D59" s="146">
        <v>5209</v>
      </c>
      <c r="E59" s="146">
        <v>17634</v>
      </c>
      <c r="F59" s="147">
        <f>SUM(D59:E59)</f>
        <v>22843</v>
      </c>
      <c r="G59" s="258"/>
      <c r="H59" s="34"/>
    </row>
    <row r="60" spans="1:8" ht="15" customHeight="1">
      <c r="A60" s="55" t="s">
        <v>86</v>
      </c>
      <c r="B60" s="240"/>
      <c r="C60" s="142" t="s">
        <v>224</v>
      </c>
      <c r="D60" s="142" t="s">
        <v>224</v>
      </c>
      <c r="E60" s="142" t="s">
        <v>224</v>
      </c>
      <c r="F60" s="143" t="s">
        <v>224</v>
      </c>
      <c r="G60" s="258"/>
      <c r="H60" s="34"/>
    </row>
    <row r="61" spans="1:8" ht="15" customHeight="1">
      <c r="A61" s="55" t="s">
        <v>97</v>
      </c>
      <c r="B61" s="244">
        <v>27269</v>
      </c>
      <c r="C61" s="145">
        <v>7</v>
      </c>
      <c r="D61" s="146">
        <v>7251</v>
      </c>
      <c r="E61" s="146">
        <v>16339</v>
      </c>
      <c r="F61" s="147">
        <f>SUM(D61:E61)</f>
        <v>23590</v>
      </c>
      <c r="G61" s="258"/>
      <c r="H61" s="34"/>
    </row>
    <row r="62" spans="1:8" ht="15" customHeight="1">
      <c r="A62" s="55" t="s">
        <v>86</v>
      </c>
      <c r="B62" s="244"/>
      <c r="C62" s="142" t="s">
        <v>224</v>
      </c>
      <c r="D62" s="142" t="s">
        <v>224</v>
      </c>
      <c r="E62" s="142" t="s">
        <v>224</v>
      </c>
      <c r="F62" s="143" t="s">
        <v>224</v>
      </c>
      <c r="G62" s="258"/>
      <c r="H62" s="34"/>
    </row>
    <row r="63" spans="1:8" ht="15" customHeight="1">
      <c r="A63" s="55" t="s">
        <v>98</v>
      </c>
      <c r="B63" s="244">
        <v>12288</v>
      </c>
      <c r="C63" s="145">
        <v>50</v>
      </c>
      <c r="D63" s="142" t="s">
        <v>224</v>
      </c>
      <c r="E63" s="142" t="s">
        <v>224</v>
      </c>
      <c r="F63" s="147">
        <v>9701</v>
      </c>
      <c r="G63" s="258"/>
      <c r="H63" s="34"/>
    </row>
    <row r="64" spans="1:8" ht="15" customHeight="1">
      <c r="A64" s="55" t="s">
        <v>99</v>
      </c>
      <c r="B64" s="244"/>
      <c r="C64" s="142" t="s">
        <v>224</v>
      </c>
      <c r="D64" s="142" t="s">
        <v>224</v>
      </c>
      <c r="E64" s="142" t="s">
        <v>224</v>
      </c>
      <c r="F64" s="148">
        <v>442</v>
      </c>
      <c r="G64" s="258"/>
      <c r="H64" s="34"/>
    </row>
    <row r="65" spans="1:8" ht="15" customHeight="1">
      <c r="A65" s="55" t="s">
        <v>238</v>
      </c>
      <c r="B65" s="232">
        <v>10325</v>
      </c>
      <c r="C65" s="145">
        <v>6</v>
      </c>
      <c r="D65" s="146">
        <v>2365</v>
      </c>
      <c r="E65" s="146">
        <v>6059</v>
      </c>
      <c r="F65" s="147">
        <f>SUM(D65:E65)</f>
        <v>8424</v>
      </c>
      <c r="G65" s="64"/>
      <c r="H65" s="34"/>
    </row>
    <row r="66" spans="1:8" ht="15" customHeight="1">
      <c r="A66" s="55" t="s">
        <v>86</v>
      </c>
      <c r="B66" s="240"/>
      <c r="C66" s="142" t="s">
        <v>224</v>
      </c>
      <c r="D66" s="142" t="s">
        <v>224</v>
      </c>
      <c r="E66" s="142" t="s">
        <v>224</v>
      </c>
      <c r="F66" s="143" t="s">
        <v>224</v>
      </c>
      <c r="G66" s="64"/>
      <c r="H66" s="34"/>
    </row>
    <row r="67" spans="1:8" ht="15" customHeight="1">
      <c r="A67" s="55" t="s">
        <v>225</v>
      </c>
      <c r="B67" s="232">
        <v>20155</v>
      </c>
      <c r="C67" s="145">
        <v>6</v>
      </c>
      <c r="D67" s="146">
        <v>2374</v>
      </c>
      <c r="E67" s="146">
        <v>15084</v>
      </c>
      <c r="F67" s="147">
        <f>SUM(D67:E67)</f>
        <v>17458</v>
      </c>
      <c r="G67" s="64"/>
      <c r="H67" s="34"/>
    </row>
    <row r="68" spans="1:8" ht="15" customHeight="1" thickBot="1">
      <c r="A68" s="65" t="s">
        <v>86</v>
      </c>
      <c r="B68" s="233"/>
      <c r="C68" s="162" t="s">
        <v>224</v>
      </c>
      <c r="D68" s="162" t="s">
        <v>224</v>
      </c>
      <c r="E68" s="162" t="s">
        <v>224</v>
      </c>
      <c r="F68" s="163" t="s">
        <v>224</v>
      </c>
      <c r="G68" s="64"/>
      <c r="H68" s="34"/>
    </row>
    <row r="69" spans="1:8" ht="15" customHeight="1">
      <c r="A69" s="164" t="s">
        <v>239</v>
      </c>
      <c r="B69" s="243">
        <v>9628</v>
      </c>
      <c r="C69" s="173">
        <v>7</v>
      </c>
      <c r="D69" s="170">
        <v>3212</v>
      </c>
      <c r="E69" s="170">
        <v>5277</v>
      </c>
      <c r="F69" s="166">
        <f>SUM(D69:E69)</f>
        <v>8489</v>
      </c>
      <c r="G69" s="64"/>
      <c r="H69" s="34"/>
    </row>
    <row r="70" spans="1:8" ht="15" customHeight="1">
      <c r="A70" s="55" t="s">
        <v>240</v>
      </c>
      <c r="B70" s="240"/>
      <c r="C70" s="142" t="s">
        <v>224</v>
      </c>
      <c r="D70" s="142" t="s">
        <v>224</v>
      </c>
      <c r="E70" s="142" t="s">
        <v>224</v>
      </c>
      <c r="F70" s="143" t="s">
        <v>224</v>
      </c>
      <c r="G70" s="64"/>
      <c r="H70" s="34"/>
    </row>
    <row r="71" spans="1:8" ht="15" customHeight="1">
      <c r="A71" s="237" t="s">
        <v>60</v>
      </c>
      <c r="B71" s="238"/>
      <c r="C71" s="238"/>
      <c r="D71" s="238"/>
      <c r="E71" s="238"/>
      <c r="F71" s="239"/>
      <c r="G71" s="50"/>
      <c r="H71" s="34"/>
    </row>
    <row r="72" spans="1:8" ht="15" customHeight="1">
      <c r="A72" s="55" t="s">
        <v>100</v>
      </c>
      <c r="B72" s="283">
        <v>58205</v>
      </c>
      <c r="C72" s="144">
        <v>25</v>
      </c>
      <c r="D72" s="150">
        <v>8474</v>
      </c>
      <c r="E72" s="150">
        <v>31575</v>
      </c>
      <c r="F72" s="149">
        <v>40049</v>
      </c>
      <c r="G72" s="265"/>
      <c r="H72" s="34"/>
    </row>
    <row r="73" spans="1:8" ht="15" customHeight="1" thickBot="1">
      <c r="A73" s="65" t="s">
        <v>101</v>
      </c>
      <c r="B73" s="284"/>
      <c r="C73" s="162" t="s">
        <v>224</v>
      </c>
      <c r="D73" s="162" t="s">
        <v>224</v>
      </c>
      <c r="E73" s="162" t="s">
        <v>224</v>
      </c>
      <c r="F73" s="167">
        <v>231</v>
      </c>
      <c r="G73" s="265"/>
      <c r="H73" s="34"/>
    </row>
    <row r="74" spans="1:8" ht="15" customHeight="1">
      <c r="A74" s="41"/>
      <c r="B74" s="43"/>
      <c r="C74" s="43"/>
      <c r="D74" s="43"/>
      <c r="E74" s="43"/>
      <c r="F74" s="43"/>
      <c r="G74" s="49"/>
      <c r="H74" s="34"/>
    </row>
    <row r="75" spans="1:8" ht="15" customHeight="1" thickBot="1">
      <c r="A75" s="41"/>
      <c r="B75" s="43"/>
      <c r="C75" s="43"/>
      <c r="D75" s="43"/>
      <c r="E75" s="43"/>
      <c r="F75" s="43"/>
      <c r="G75" s="49"/>
      <c r="H75" s="34"/>
    </row>
    <row r="76" spans="1:8" ht="18" customHeight="1">
      <c r="A76" s="294" t="s">
        <v>34</v>
      </c>
      <c r="B76" s="295"/>
      <c r="C76" s="295"/>
      <c r="D76" s="295"/>
      <c r="E76" s="295"/>
      <c r="F76" s="296"/>
      <c r="G76" s="66"/>
      <c r="H76" s="34"/>
    </row>
    <row r="77" spans="1:8" ht="15" customHeight="1">
      <c r="A77" s="280" t="s">
        <v>35</v>
      </c>
      <c r="B77" s="281"/>
      <c r="C77" s="281"/>
      <c r="D77" s="281"/>
      <c r="E77" s="281"/>
      <c r="F77" s="282"/>
      <c r="G77" s="49"/>
      <c r="H77" s="34"/>
    </row>
    <row r="78" spans="1:8" ht="12.75" customHeight="1">
      <c r="A78" s="266" t="s">
        <v>36</v>
      </c>
      <c r="B78" s="267"/>
      <c r="C78" s="267"/>
      <c r="D78" s="267"/>
      <c r="E78" s="267"/>
      <c r="F78" s="268"/>
      <c r="G78" s="43"/>
      <c r="H78" s="34"/>
    </row>
    <row r="79" spans="1:8" ht="12.75" customHeight="1">
      <c r="A79" s="51" t="s">
        <v>74</v>
      </c>
      <c r="B79" s="263" t="s">
        <v>9</v>
      </c>
      <c r="C79" s="74" t="s">
        <v>113</v>
      </c>
      <c r="D79" s="44" t="s">
        <v>68</v>
      </c>
      <c r="E79" s="42" t="s">
        <v>69</v>
      </c>
      <c r="F79" s="52" t="s">
        <v>17</v>
      </c>
      <c r="G79" s="56"/>
      <c r="H79" s="34"/>
    </row>
    <row r="80" spans="1:8" ht="12.75" customHeight="1">
      <c r="A80" s="51" t="s">
        <v>16</v>
      </c>
      <c r="B80" s="264"/>
      <c r="C80" s="63" t="s">
        <v>70</v>
      </c>
      <c r="D80" s="42" t="s">
        <v>75</v>
      </c>
      <c r="E80" s="42" t="s">
        <v>71</v>
      </c>
      <c r="F80" s="52" t="s">
        <v>186</v>
      </c>
      <c r="G80" s="57"/>
      <c r="H80" s="34"/>
    </row>
    <row r="81" spans="1:8" ht="12.75" customHeight="1">
      <c r="A81" s="55" t="s">
        <v>102</v>
      </c>
      <c r="B81" s="232">
        <v>52900</v>
      </c>
      <c r="C81" s="142" t="s">
        <v>224</v>
      </c>
      <c r="D81" s="142" t="s">
        <v>224</v>
      </c>
      <c r="E81" s="142" t="s">
        <v>224</v>
      </c>
      <c r="F81" s="147">
        <v>42913</v>
      </c>
      <c r="G81" s="258"/>
      <c r="H81" s="34"/>
    </row>
    <row r="82" spans="1:8" ht="12.75" customHeight="1">
      <c r="A82" s="69" t="s">
        <v>109</v>
      </c>
      <c r="B82" s="240"/>
      <c r="C82" s="142" t="s">
        <v>224</v>
      </c>
      <c r="D82" s="142" t="s">
        <v>224</v>
      </c>
      <c r="E82" s="142" t="s">
        <v>224</v>
      </c>
      <c r="F82" s="148">
        <v>3774</v>
      </c>
      <c r="G82" s="258"/>
      <c r="H82" s="34"/>
    </row>
    <row r="83" spans="1:8" ht="12.75" customHeight="1">
      <c r="A83" s="55" t="s">
        <v>103</v>
      </c>
      <c r="B83" s="232">
        <v>36843</v>
      </c>
      <c r="C83" s="145">
        <v>18.9</v>
      </c>
      <c r="D83" s="146">
        <v>1138</v>
      </c>
      <c r="E83" s="146">
        <v>18863</v>
      </c>
      <c r="F83" s="147">
        <v>20001</v>
      </c>
      <c r="G83" s="258"/>
      <c r="H83" s="34"/>
    </row>
    <row r="84" spans="1:8" ht="12.75" customHeight="1">
      <c r="A84" s="70" t="s">
        <v>110</v>
      </c>
      <c r="B84" s="240"/>
      <c r="C84" s="142" t="s">
        <v>224</v>
      </c>
      <c r="D84" s="142" t="s">
        <v>224</v>
      </c>
      <c r="E84" s="142" t="s">
        <v>224</v>
      </c>
      <c r="F84" s="148">
        <v>565</v>
      </c>
      <c r="G84" s="258"/>
      <c r="H84" s="34"/>
    </row>
    <row r="85" spans="1:8" ht="12.75" customHeight="1">
      <c r="A85" s="55" t="s">
        <v>104</v>
      </c>
      <c r="B85" s="241" t="s">
        <v>224</v>
      </c>
      <c r="C85" s="142" t="s">
        <v>247</v>
      </c>
      <c r="D85" s="142" t="s">
        <v>224</v>
      </c>
      <c r="E85" s="142" t="s">
        <v>224</v>
      </c>
      <c r="F85" s="147">
        <v>52244</v>
      </c>
      <c r="G85" s="258"/>
      <c r="H85" s="34"/>
    </row>
    <row r="86" spans="1:8" ht="12.75" customHeight="1">
      <c r="A86" s="69" t="s">
        <v>111</v>
      </c>
      <c r="B86" s="242"/>
      <c r="C86" s="142" t="s">
        <v>224</v>
      </c>
      <c r="D86" s="142" t="s">
        <v>224</v>
      </c>
      <c r="E86" s="142" t="s">
        <v>224</v>
      </c>
      <c r="F86" s="148">
        <v>3390</v>
      </c>
      <c r="G86" s="258"/>
      <c r="H86" s="34"/>
    </row>
    <row r="87" spans="1:8" ht="12.75" customHeight="1">
      <c r="A87" s="55" t="s">
        <v>105</v>
      </c>
      <c r="B87" s="241" t="s">
        <v>224</v>
      </c>
      <c r="C87" s="142">
        <v>95</v>
      </c>
      <c r="D87" s="142" t="s">
        <v>224</v>
      </c>
      <c r="E87" s="142" t="s">
        <v>224</v>
      </c>
      <c r="F87" s="147">
        <v>53062</v>
      </c>
      <c r="G87" s="258"/>
      <c r="H87" s="34"/>
    </row>
    <row r="88" spans="1:8" ht="12.75" customHeight="1">
      <c r="A88" s="69" t="s">
        <v>111</v>
      </c>
      <c r="B88" s="242"/>
      <c r="C88" s="142" t="s">
        <v>224</v>
      </c>
      <c r="D88" s="142" t="s">
        <v>224</v>
      </c>
      <c r="E88" s="142" t="s">
        <v>224</v>
      </c>
      <c r="F88" s="148">
        <v>7302</v>
      </c>
      <c r="G88" s="258"/>
      <c r="H88" s="34"/>
    </row>
    <row r="89" spans="1:8" ht="12.75" customHeight="1">
      <c r="A89" s="55" t="s">
        <v>106</v>
      </c>
      <c r="B89" s="241" t="s">
        <v>224</v>
      </c>
      <c r="C89" s="142">
        <v>99</v>
      </c>
      <c r="D89" s="142" t="s">
        <v>224</v>
      </c>
      <c r="E89" s="142" t="s">
        <v>224</v>
      </c>
      <c r="F89" s="147">
        <v>50657</v>
      </c>
      <c r="G89" s="258"/>
      <c r="H89" s="34"/>
    </row>
    <row r="90" spans="1:8" ht="12.75" customHeight="1">
      <c r="A90" s="55" t="s">
        <v>114</v>
      </c>
      <c r="B90" s="242"/>
      <c r="C90" s="142" t="s">
        <v>224</v>
      </c>
      <c r="D90" s="142" t="s">
        <v>224</v>
      </c>
      <c r="E90" s="142" t="s">
        <v>224</v>
      </c>
      <c r="F90" s="148">
        <v>7697</v>
      </c>
      <c r="G90" s="258"/>
      <c r="H90" s="34"/>
    </row>
    <row r="91" spans="1:8" ht="12.75" customHeight="1">
      <c r="A91" s="55" t="s">
        <v>107</v>
      </c>
      <c r="B91" s="241" t="s">
        <v>224</v>
      </c>
      <c r="C91" s="142">
        <v>85</v>
      </c>
      <c r="D91" s="142" t="s">
        <v>224</v>
      </c>
      <c r="E91" s="142" t="s">
        <v>224</v>
      </c>
      <c r="F91" s="147">
        <v>35453</v>
      </c>
      <c r="G91" s="258"/>
      <c r="H91" s="34"/>
    </row>
    <row r="92" spans="1:8" ht="12.75" customHeight="1">
      <c r="A92" s="69" t="s">
        <v>115</v>
      </c>
      <c r="B92" s="242"/>
      <c r="C92" s="142" t="s">
        <v>224</v>
      </c>
      <c r="D92" s="142" t="s">
        <v>224</v>
      </c>
      <c r="E92" s="142" t="s">
        <v>224</v>
      </c>
      <c r="F92" s="148">
        <v>2786</v>
      </c>
      <c r="G92" s="258"/>
      <c r="H92" s="34"/>
    </row>
    <row r="93" spans="1:8" ht="12.75" customHeight="1">
      <c r="A93" s="55" t="s">
        <v>108</v>
      </c>
      <c r="B93" s="241" t="s">
        <v>224</v>
      </c>
      <c r="C93" s="142" t="s">
        <v>248</v>
      </c>
      <c r="D93" s="142" t="s">
        <v>224</v>
      </c>
      <c r="E93" s="142" t="s">
        <v>224</v>
      </c>
      <c r="F93" s="147">
        <v>49592</v>
      </c>
      <c r="G93" s="258"/>
      <c r="H93" s="34"/>
    </row>
    <row r="94" spans="1:8" ht="12.75" customHeight="1">
      <c r="A94" s="69" t="s">
        <v>115</v>
      </c>
      <c r="B94" s="242"/>
      <c r="C94" s="142" t="s">
        <v>224</v>
      </c>
      <c r="D94" s="142" t="s">
        <v>224</v>
      </c>
      <c r="E94" s="142" t="s">
        <v>224</v>
      </c>
      <c r="F94" s="148">
        <v>5375</v>
      </c>
      <c r="G94" s="258"/>
      <c r="H94" s="34"/>
    </row>
    <row r="95" spans="1:8" ht="12.75" customHeight="1">
      <c r="A95" s="55" t="s">
        <v>116</v>
      </c>
      <c r="B95" s="241" t="s">
        <v>224</v>
      </c>
      <c r="C95" s="142">
        <v>49</v>
      </c>
      <c r="D95" s="142" t="s">
        <v>224</v>
      </c>
      <c r="E95" s="142" t="s">
        <v>224</v>
      </c>
      <c r="F95" s="147">
        <v>36961</v>
      </c>
      <c r="G95" s="258"/>
      <c r="H95" s="34"/>
    </row>
    <row r="96" spans="1:8" ht="12.75" customHeight="1">
      <c r="A96" s="55" t="s">
        <v>114</v>
      </c>
      <c r="B96" s="242"/>
      <c r="C96" s="142" t="s">
        <v>224</v>
      </c>
      <c r="D96" s="142" t="s">
        <v>224</v>
      </c>
      <c r="E96" s="142" t="s">
        <v>224</v>
      </c>
      <c r="F96" s="148">
        <v>2046</v>
      </c>
      <c r="G96" s="258"/>
      <c r="H96" s="34"/>
    </row>
    <row r="97" spans="1:8" ht="12.75" customHeight="1">
      <c r="A97" s="55" t="s">
        <v>117</v>
      </c>
      <c r="B97" s="232">
        <v>26964</v>
      </c>
      <c r="C97" s="145">
        <v>19.8</v>
      </c>
      <c r="D97" s="146">
        <v>7381</v>
      </c>
      <c r="E97" s="146">
        <v>7704</v>
      </c>
      <c r="F97" s="147">
        <v>15085</v>
      </c>
      <c r="G97" s="258"/>
      <c r="H97" s="34"/>
    </row>
    <row r="98" spans="1:8" ht="12.75" customHeight="1">
      <c r="A98" s="69" t="s">
        <v>118</v>
      </c>
      <c r="B98" s="240"/>
      <c r="C98" s="142" t="s">
        <v>224</v>
      </c>
      <c r="D98" s="142" t="s">
        <v>224</v>
      </c>
      <c r="E98" s="142" t="s">
        <v>224</v>
      </c>
      <c r="F98" s="148">
        <v>802</v>
      </c>
      <c r="G98" s="258"/>
      <c r="H98" s="34"/>
    </row>
    <row r="99" spans="1:8" ht="12.75" customHeight="1">
      <c r="A99" s="55" t="s">
        <v>119</v>
      </c>
      <c r="B99" s="241" t="s">
        <v>224</v>
      </c>
      <c r="C99" s="145">
        <v>79</v>
      </c>
      <c r="D99" s="142" t="s">
        <v>224</v>
      </c>
      <c r="E99" s="142" t="s">
        <v>224</v>
      </c>
      <c r="F99" s="147">
        <v>26491</v>
      </c>
      <c r="G99" s="258"/>
      <c r="H99" s="34"/>
    </row>
    <row r="100" spans="1:8" ht="12.75" customHeight="1">
      <c r="A100" s="55" t="s">
        <v>114</v>
      </c>
      <c r="B100" s="242"/>
      <c r="C100" s="142" t="s">
        <v>224</v>
      </c>
      <c r="D100" s="142" t="s">
        <v>224</v>
      </c>
      <c r="E100" s="142" t="s">
        <v>224</v>
      </c>
      <c r="F100" s="148">
        <v>2159</v>
      </c>
      <c r="G100" s="258"/>
      <c r="H100" s="34"/>
    </row>
    <row r="101" spans="1:8" ht="12.75" customHeight="1">
      <c r="A101" s="55" t="s">
        <v>120</v>
      </c>
      <c r="B101" s="232">
        <v>122235</v>
      </c>
      <c r="C101" s="142">
        <v>75</v>
      </c>
      <c r="D101" s="146">
        <v>117224</v>
      </c>
      <c r="E101" s="146">
        <v>225</v>
      </c>
      <c r="F101" s="147">
        <v>117449</v>
      </c>
      <c r="G101" s="258"/>
      <c r="H101" s="34"/>
    </row>
    <row r="102" spans="1:8" ht="12.75" customHeight="1">
      <c r="A102" s="55" t="s">
        <v>121</v>
      </c>
      <c r="B102" s="240"/>
      <c r="C102" s="142" t="s">
        <v>224</v>
      </c>
      <c r="D102" s="146">
        <v>1546</v>
      </c>
      <c r="E102" s="142" t="s">
        <v>224</v>
      </c>
      <c r="F102" s="143" t="s">
        <v>224</v>
      </c>
      <c r="G102" s="258"/>
      <c r="H102" s="34"/>
    </row>
    <row r="103" spans="1:8" ht="12.75" customHeight="1">
      <c r="A103" s="55" t="s">
        <v>122</v>
      </c>
      <c r="B103" s="241" t="s">
        <v>224</v>
      </c>
      <c r="C103" s="142">
        <v>24.8</v>
      </c>
      <c r="D103" s="142" t="s">
        <v>224</v>
      </c>
      <c r="E103" s="142" t="s">
        <v>224</v>
      </c>
      <c r="F103" s="147">
        <v>26364</v>
      </c>
      <c r="G103" s="258"/>
      <c r="H103" s="34"/>
    </row>
    <row r="104" spans="1:8" ht="12.75" customHeight="1">
      <c r="A104" s="69" t="s">
        <v>115</v>
      </c>
      <c r="B104" s="242"/>
      <c r="C104" s="142" t="s">
        <v>224</v>
      </c>
      <c r="D104" s="142" t="s">
        <v>224</v>
      </c>
      <c r="E104" s="142" t="s">
        <v>224</v>
      </c>
      <c r="F104" s="148">
        <v>198</v>
      </c>
      <c r="G104" s="258"/>
      <c r="H104" s="34"/>
    </row>
    <row r="105" spans="1:8" ht="12.75" customHeight="1">
      <c r="A105" s="55" t="s">
        <v>123</v>
      </c>
      <c r="B105" s="232">
        <v>89423</v>
      </c>
      <c r="C105" s="142">
        <v>20</v>
      </c>
      <c r="D105" s="146">
        <v>5094</v>
      </c>
      <c r="E105" s="146">
        <v>56706</v>
      </c>
      <c r="F105" s="147">
        <v>61800</v>
      </c>
      <c r="G105" s="258"/>
      <c r="H105" s="34"/>
    </row>
    <row r="106" spans="1:8" ht="12.75" customHeight="1">
      <c r="A106" s="69" t="s">
        <v>124</v>
      </c>
      <c r="B106" s="240"/>
      <c r="C106" s="142" t="s">
        <v>224</v>
      </c>
      <c r="D106" s="142" t="s">
        <v>224</v>
      </c>
      <c r="E106" s="142" t="s">
        <v>224</v>
      </c>
      <c r="F106" s="148" t="s">
        <v>224</v>
      </c>
      <c r="G106" s="258"/>
      <c r="H106" s="34"/>
    </row>
    <row r="107" spans="1:8" ht="12.75" customHeight="1">
      <c r="A107" s="55" t="s">
        <v>227</v>
      </c>
      <c r="B107" s="241" t="s">
        <v>224</v>
      </c>
      <c r="C107" s="142">
        <v>18.5</v>
      </c>
      <c r="D107" s="146">
        <v>565</v>
      </c>
      <c r="E107" s="146">
        <v>72395</v>
      </c>
      <c r="F107" s="147">
        <v>72961</v>
      </c>
      <c r="G107" s="258"/>
      <c r="H107" s="34"/>
    </row>
    <row r="108" spans="1:8" ht="12.75" customHeight="1">
      <c r="A108" s="69" t="s">
        <v>125</v>
      </c>
      <c r="B108" s="242"/>
      <c r="C108" s="142" t="s">
        <v>224</v>
      </c>
      <c r="D108" s="142" t="s">
        <v>224</v>
      </c>
      <c r="E108" s="142" t="s">
        <v>224</v>
      </c>
      <c r="F108" s="148" t="s">
        <v>224</v>
      </c>
      <c r="G108" s="258"/>
      <c r="H108" s="34"/>
    </row>
    <row r="109" spans="1:8" ht="12.75" customHeight="1">
      <c r="A109" s="55" t="s">
        <v>126</v>
      </c>
      <c r="B109" s="232">
        <v>281908</v>
      </c>
      <c r="C109" s="142">
        <v>17.9</v>
      </c>
      <c r="D109" s="146">
        <v>1133</v>
      </c>
      <c r="E109" s="146">
        <v>219880</v>
      </c>
      <c r="F109" s="147">
        <v>221013</v>
      </c>
      <c r="G109" s="64"/>
      <c r="H109" s="34"/>
    </row>
    <row r="110" spans="1:8" ht="12.75" customHeight="1">
      <c r="A110" s="69" t="s">
        <v>127</v>
      </c>
      <c r="B110" s="240"/>
      <c r="C110" s="40"/>
      <c r="D110" s="40"/>
      <c r="E110" s="40"/>
      <c r="F110" s="148">
        <v>12766</v>
      </c>
      <c r="G110" s="64"/>
      <c r="H110" s="34"/>
    </row>
    <row r="111" spans="1:8" ht="12.75" customHeight="1">
      <c r="A111" s="55" t="s">
        <v>128</v>
      </c>
      <c r="B111" s="241" t="s">
        <v>224</v>
      </c>
      <c r="C111" s="142">
        <v>29</v>
      </c>
      <c r="D111" s="146">
        <v>1375</v>
      </c>
      <c r="E111" s="146">
        <v>54687</v>
      </c>
      <c r="F111" s="147">
        <v>56062</v>
      </c>
      <c r="G111" s="64"/>
      <c r="H111" s="34"/>
    </row>
    <row r="112" spans="1:8" ht="12.75" customHeight="1">
      <c r="A112" s="69" t="s">
        <v>125</v>
      </c>
      <c r="B112" s="242"/>
      <c r="C112" s="142" t="s">
        <v>224</v>
      </c>
      <c r="D112" s="142" t="s">
        <v>224</v>
      </c>
      <c r="E112" s="142" t="s">
        <v>224</v>
      </c>
      <c r="F112" s="148">
        <v>2149</v>
      </c>
      <c r="G112" s="64"/>
      <c r="H112" s="34"/>
    </row>
    <row r="113" spans="1:8" ht="12.75" customHeight="1">
      <c r="A113" s="55" t="s">
        <v>129</v>
      </c>
      <c r="B113" s="241" t="s">
        <v>224</v>
      </c>
      <c r="C113" s="142">
        <v>28.8</v>
      </c>
      <c r="D113" s="142" t="s">
        <v>224</v>
      </c>
      <c r="E113" s="142" t="s">
        <v>224</v>
      </c>
      <c r="F113" s="147">
        <v>150132</v>
      </c>
      <c r="G113" s="64"/>
      <c r="H113" s="34"/>
    </row>
    <row r="114" spans="1:8" ht="12.75" customHeight="1">
      <c r="A114" s="69" t="s">
        <v>115</v>
      </c>
      <c r="B114" s="242"/>
      <c r="C114" s="142" t="s">
        <v>224</v>
      </c>
      <c r="D114" s="142" t="s">
        <v>224</v>
      </c>
      <c r="E114" s="142" t="s">
        <v>224</v>
      </c>
      <c r="F114" s="148">
        <v>2082</v>
      </c>
      <c r="G114" s="64"/>
      <c r="H114" s="34"/>
    </row>
    <row r="115" spans="1:8" ht="12.75" customHeight="1">
      <c r="A115" s="55" t="s">
        <v>130</v>
      </c>
      <c r="B115" s="241" t="s">
        <v>224</v>
      </c>
      <c r="C115" s="142">
        <v>22.5</v>
      </c>
      <c r="D115" s="146">
        <v>1728</v>
      </c>
      <c r="E115" s="146">
        <v>151876</v>
      </c>
      <c r="F115" s="147">
        <v>153604</v>
      </c>
      <c r="G115" s="64"/>
      <c r="H115" s="34"/>
    </row>
    <row r="116" spans="1:8" ht="12.75" customHeight="1">
      <c r="A116" s="69" t="s">
        <v>125</v>
      </c>
      <c r="B116" s="242"/>
      <c r="C116" s="142" t="s">
        <v>224</v>
      </c>
      <c r="D116" s="142" t="s">
        <v>224</v>
      </c>
      <c r="E116" s="142" t="s">
        <v>224</v>
      </c>
      <c r="F116" s="148">
        <v>7400</v>
      </c>
      <c r="G116" s="64"/>
      <c r="H116" s="34"/>
    </row>
    <row r="117" spans="1:8" ht="12.75" customHeight="1">
      <c r="A117" s="55" t="s">
        <v>131</v>
      </c>
      <c r="B117" s="241" t="s">
        <v>224</v>
      </c>
      <c r="C117" s="142" t="s">
        <v>249</v>
      </c>
      <c r="D117" s="142" t="s">
        <v>224</v>
      </c>
      <c r="E117" s="142" t="s">
        <v>224</v>
      </c>
      <c r="F117" s="147">
        <v>49330</v>
      </c>
      <c r="G117" s="64"/>
      <c r="H117" s="34"/>
    </row>
    <row r="118" spans="1:8" ht="12.75" customHeight="1">
      <c r="A118" s="69" t="s">
        <v>115</v>
      </c>
      <c r="B118" s="242"/>
      <c r="C118" s="142" t="s">
        <v>224</v>
      </c>
      <c r="D118" s="142" t="s">
        <v>224</v>
      </c>
      <c r="E118" s="142" t="s">
        <v>224</v>
      </c>
      <c r="F118" s="148">
        <v>1688</v>
      </c>
      <c r="G118" s="64"/>
      <c r="H118" s="34"/>
    </row>
    <row r="119" spans="1:8" ht="12.75" customHeight="1">
      <c r="A119" s="55" t="s">
        <v>132</v>
      </c>
      <c r="B119" s="241" t="s">
        <v>224</v>
      </c>
      <c r="C119" s="175">
        <v>24.8</v>
      </c>
      <c r="D119" s="142" t="s">
        <v>224</v>
      </c>
      <c r="E119" s="142" t="s">
        <v>224</v>
      </c>
      <c r="F119" s="147">
        <v>138147</v>
      </c>
      <c r="G119" s="64"/>
      <c r="H119" s="34"/>
    </row>
    <row r="120" spans="1:8" ht="12.75" customHeight="1">
      <c r="A120" s="69" t="s">
        <v>246</v>
      </c>
      <c r="B120" s="242"/>
      <c r="C120" s="142" t="s">
        <v>224</v>
      </c>
      <c r="D120" s="142" t="s">
        <v>224</v>
      </c>
      <c r="E120" s="142" t="s">
        <v>224</v>
      </c>
      <c r="F120" s="148">
        <v>6056</v>
      </c>
      <c r="G120" s="64"/>
      <c r="H120" s="34"/>
    </row>
    <row r="121" spans="1:8" ht="12.75" customHeight="1">
      <c r="A121" s="55" t="s">
        <v>133</v>
      </c>
      <c r="B121" s="241" t="s">
        <v>224</v>
      </c>
      <c r="C121" s="142">
        <v>21.5</v>
      </c>
      <c r="D121" s="146">
        <v>24493</v>
      </c>
      <c r="E121" s="146">
        <v>165104</v>
      </c>
      <c r="F121" s="147">
        <v>189597</v>
      </c>
      <c r="G121" s="64"/>
      <c r="H121" s="34"/>
    </row>
    <row r="122" spans="1:8" ht="12.75" customHeight="1">
      <c r="A122" s="69" t="s">
        <v>125</v>
      </c>
      <c r="B122" s="242"/>
      <c r="C122" s="142" t="s">
        <v>224</v>
      </c>
      <c r="D122" s="142" t="s">
        <v>224</v>
      </c>
      <c r="E122" s="142" t="s">
        <v>224</v>
      </c>
      <c r="F122" s="148">
        <v>11</v>
      </c>
      <c r="G122" s="64"/>
      <c r="H122" s="34"/>
    </row>
    <row r="123" spans="1:8" ht="12.75" customHeight="1">
      <c r="A123" s="237" t="s">
        <v>37</v>
      </c>
      <c r="B123" s="238"/>
      <c r="C123" s="238"/>
      <c r="D123" s="238"/>
      <c r="E123" s="238"/>
      <c r="F123" s="239"/>
      <c r="G123" s="50"/>
      <c r="H123" s="34"/>
    </row>
    <row r="124" spans="1:8" ht="12.75" customHeight="1">
      <c r="A124" s="55" t="s">
        <v>134</v>
      </c>
      <c r="B124" s="232" t="s">
        <v>224</v>
      </c>
      <c r="C124" s="142">
        <v>59</v>
      </c>
      <c r="D124" s="146">
        <v>408</v>
      </c>
      <c r="E124" s="146">
        <v>21354</v>
      </c>
      <c r="F124" s="147">
        <f>SUM(D124:E124)</f>
        <v>21762</v>
      </c>
      <c r="G124" s="50"/>
      <c r="H124" s="34"/>
    </row>
    <row r="125" spans="1:8" ht="12.75" customHeight="1">
      <c r="A125" s="69" t="s">
        <v>125</v>
      </c>
      <c r="B125" s="240"/>
      <c r="C125" s="146" t="s">
        <v>224</v>
      </c>
      <c r="D125" s="146" t="s">
        <v>224</v>
      </c>
      <c r="E125" s="146" t="s">
        <v>224</v>
      </c>
      <c r="F125" s="148">
        <v>1158</v>
      </c>
      <c r="G125" s="50"/>
      <c r="H125" s="34"/>
    </row>
    <row r="126" spans="1:8" ht="12.75" customHeight="1">
      <c r="A126" s="55" t="s">
        <v>135</v>
      </c>
      <c r="B126" s="244">
        <v>217344</v>
      </c>
      <c r="C126" s="142">
        <v>15.9</v>
      </c>
      <c r="D126" s="146">
        <v>3574</v>
      </c>
      <c r="E126" s="146">
        <v>143779</v>
      </c>
      <c r="F126" s="147">
        <v>147353</v>
      </c>
      <c r="G126" s="50"/>
      <c r="H126" s="34"/>
    </row>
    <row r="127" spans="1:8" ht="12.75" customHeight="1">
      <c r="A127" s="69" t="s">
        <v>127</v>
      </c>
      <c r="B127" s="244"/>
      <c r="C127" s="146" t="s">
        <v>224</v>
      </c>
      <c r="D127" s="146" t="s">
        <v>224</v>
      </c>
      <c r="E127" s="146" t="s">
        <v>224</v>
      </c>
      <c r="F127" s="148">
        <v>1044</v>
      </c>
      <c r="G127" s="50"/>
      <c r="H127" s="34"/>
    </row>
    <row r="128" spans="1:8" ht="12.75" customHeight="1">
      <c r="A128" s="55" t="s">
        <v>136</v>
      </c>
      <c r="B128" s="244">
        <v>109235</v>
      </c>
      <c r="C128" s="142">
        <v>15.5</v>
      </c>
      <c r="D128" s="146">
        <v>587</v>
      </c>
      <c r="E128" s="146">
        <v>81233</v>
      </c>
      <c r="F128" s="147">
        <v>81820</v>
      </c>
      <c r="G128" s="50"/>
      <c r="H128" s="34"/>
    </row>
    <row r="129" spans="1:8" ht="12.75" customHeight="1">
      <c r="A129" s="69" t="s">
        <v>127</v>
      </c>
      <c r="B129" s="244"/>
      <c r="C129" s="146" t="s">
        <v>224</v>
      </c>
      <c r="D129" s="146" t="s">
        <v>224</v>
      </c>
      <c r="E129" s="146" t="s">
        <v>224</v>
      </c>
      <c r="F129" s="148">
        <v>3041</v>
      </c>
      <c r="G129" s="50"/>
      <c r="H129" s="34"/>
    </row>
    <row r="130" spans="1:8" ht="12.75" customHeight="1">
      <c r="A130" s="55" t="s">
        <v>137</v>
      </c>
      <c r="B130" s="232" t="s">
        <v>224</v>
      </c>
      <c r="C130" s="142">
        <v>16.9</v>
      </c>
      <c r="D130" s="146">
        <v>6022</v>
      </c>
      <c r="E130" s="146">
        <v>129272</v>
      </c>
      <c r="F130" s="147">
        <v>135294</v>
      </c>
      <c r="G130" s="50"/>
      <c r="H130" s="34"/>
    </row>
    <row r="131" spans="1:8" ht="12.75" customHeight="1">
      <c r="A131" s="69" t="s">
        <v>125</v>
      </c>
      <c r="B131" s="240"/>
      <c r="C131" s="146" t="s">
        <v>224</v>
      </c>
      <c r="D131" s="146" t="s">
        <v>224</v>
      </c>
      <c r="E131" s="146" t="s">
        <v>224</v>
      </c>
      <c r="F131" s="148" t="s">
        <v>224</v>
      </c>
      <c r="G131" s="50"/>
      <c r="H131" s="34"/>
    </row>
    <row r="132" spans="1:8" ht="12.75" customHeight="1">
      <c r="A132" s="55" t="s">
        <v>138</v>
      </c>
      <c r="B132" s="232" t="s">
        <v>224</v>
      </c>
      <c r="C132" s="142">
        <v>19.9</v>
      </c>
      <c r="D132" s="146">
        <v>53246</v>
      </c>
      <c r="E132" s="146">
        <v>155143</v>
      </c>
      <c r="F132" s="147">
        <v>208388</v>
      </c>
      <c r="G132" s="50"/>
      <c r="H132" s="34"/>
    </row>
    <row r="133" spans="1:8" ht="12.75" customHeight="1" thickBot="1">
      <c r="A133" s="71" t="s">
        <v>125</v>
      </c>
      <c r="B133" s="233"/>
      <c r="C133" s="168" t="s">
        <v>224</v>
      </c>
      <c r="D133" s="168" t="s">
        <v>224</v>
      </c>
      <c r="E133" s="168" t="s">
        <v>224</v>
      </c>
      <c r="F133" s="167">
        <v>2770</v>
      </c>
      <c r="G133" s="50"/>
      <c r="H133" s="34"/>
    </row>
    <row r="134" spans="1:8" ht="12.75" customHeight="1">
      <c r="A134" s="255" t="s">
        <v>38</v>
      </c>
      <c r="B134" s="256"/>
      <c r="C134" s="256"/>
      <c r="D134" s="256"/>
      <c r="E134" s="256"/>
      <c r="F134" s="257"/>
      <c r="G134" s="50"/>
      <c r="H134" s="34"/>
    </row>
    <row r="135" spans="1:8" ht="12.75" customHeight="1">
      <c r="A135" s="55" t="s">
        <v>139</v>
      </c>
      <c r="B135" s="241" t="s">
        <v>224</v>
      </c>
      <c r="C135" s="142">
        <v>89</v>
      </c>
      <c r="D135" s="146" t="s">
        <v>224</v>
      </c>
      <c r="E135" s="146" t="s">
        <v>224</v>
      </c>
      <c r="F135" s="147">
        <v>20027</v>
      </c>
      <c r="G135" s="50"/>
      <c r="H135" s="34"/>
    </row>
    <row r="136" spans="1:8" ht="12.75" customHeight="1">
      <c r="A136" s="69" t="s">
        <v>140</v>
      </c>
      <c r="B136" s="242"/>
      <c r="C136" s="146" t="s">
        <v>224</v>
      </c>
      <c r="D136" s="146" t="s">
        <v>224</v>
      </c>
      <c r="E136" s="146" t="s">
        <v>224</v>
      </c>
      <c r="F136" s="148">
        <v>357</v>
      </c>
      <c r="G136" s="50"/>
      <c r="H136" s="34"/>
    </row>
    <row r="137" spans="1:8" ht="12.75" customHeight="1">
      <c r="A137" s="55" t="s">
        <v>141</v>
      </c>
      <c r="B137" s="248" t="s">
        <v>224</v>
      </c>
      <c r="C137" s="142">
        <v>69</v>
      </c>
      <c r="D137" s="146" t="s">
        <v>224</v>
      </c>
      <c r="E137" s="146" t="s">
        <v>224</v>
      </c>
      <c r="F137" s="147">
        <v>14807</v>
      </c>
      <c r="G137" s="50"/>
      <c r="H137" s="34"/>
    </row>
    <row r="138" spans="1:8" ht="12.75" customHeight="1">
      <c r="A138" s="69" t="s">
        <v>142</v>
      </c>
      <c r="B138" s="248"/>
      <c r="C138" s="146" t="s">
        <v>224</v>
      </c>
      <c r="D138" s="146" t="s">
        <v>224</v>
      </c>
      <c r="E138" s="146" t="s">
        <v>224</v>
      </c>
      <c r="F138" s="148">
        <v>1250</v>
      </c>
      <c r="G138" s="50"/>
      <c r="H138" s="34"/>
    </row>
    <row r="139" spans="1:8" ht="12.75" customHeight="1">
      <c r="A139" s="252" t="s">
        <v>39</v>
      </c>
      <c r="B139" s="253"/>
      <c r="C139" s="253"/>
      <c r="D139" s="253"/>
      <c r="E139" s="253"/>
      <c r="F139" s="254"/>
      <c r="G139" s="50"/>
      <c r="H139" s="34"/>
    </row>
    <row r="140" spans="1:8" ht="12.75" customHeight="1">
      <c r="A140" s="55" t="s">
        <v>88</v>
      </c>
      <c r="B140" s="232">
        <v>593322</v>
      </c>
      <c r="C140" s="142">
        <v>6.9</v>
      </c>
      <c r="D140" s="146">
        <v>27166</v>
      </c>
      <c r="E140" s="146">
        <v>436155</v>
      </c>
      <c r="F140" s="147">
        <v>463321</v>
      </c>
      <c r="G140" s="50"/>
      <c r="H140" s="34"/>
    </row>
    <row r="141" spans="1:8" ht="12.75" customHeight="1">
      <c r="A141" s="69" t="s">
        <v>143</v>
      </c>
      <c r="B141" s="240"/>
      <c r="C141" s="146" t="s">
        <v>224</v>
      </c>
      <c r="D141" s="146" t="s">
        <v>224</v>
      </c>
      <c r="E141" s="146" t="s">
        <v>224</v>
      </c>
      <c r="F141" s="148" t="s">
        <v>224</v>
      </c>
      <c r="G141" s="50"/>
      <c r="H141" s="34"/>
    </row>
    <row r="142" spans="1:8" ht="12.75" customHeight="1">
      <c r="A142" s="72" t="s">
        <v>144</v>
      </c>
      <c r="B142" s="232">
        <v>158310</v>
      </c>
      <c r="C142" s="142" t="s">
        <v>250</v>
      </c>
      <c r="D142" s="146">
        <v>2603</v>
      </c>
      <c r="E142" s="146">
        <v>108111</v>
      </c>
      <c r="F142" s="147">
        <v>110714</v>
      </c>
      <c r="G142" s="50"/>
      <c r="H142" s="34"/>
    </row>
    <row r="143" spans="1:8" ht="12.75" customHeight="1">
      <c r="A143" s="69" t="s">
        <v>124</v>
      </c>
      <c r="B143" s="240"/>
      <c r="C143" s="146" t="s">
        <v>224</v>
      </c>
      <c r="D143" s="146" t="s">
        <v>224</v>
      </c>
      <c r="E143" s="146" t="s">
        <v>224</v>
      </c>
      <c r="F143" s="148" t="s">
        <v>224</v>
      </c>
      <c r="G143" s="50"/>
      <c r="H143" s="34"/>
    </row>
    <row r="144" spans="1:8" ht="12.75" customHeight="1">
      <c r="A144" s="55" t="s">
        <v>145</v>
      </c>
      <c r="B144" s="232">
        <v>221936</v>
      </c>
      <c r="C144" s="142">
        <v>9.5</v>
      </c>
      <c r="D144" s="146">
        <v>6596</v>
      </c>
      <c r="E144" s="146">
        <v>137617</v>
      </c>
      <c r="F144" s="147">
        <v>144213</v>
      </c>
      <c r="G144" s="50"/>
      <c r="H144" s="34"/>
    </row>
    <row r="145" spans="1:8" ht="12.75" customHeight="1">
      <c r="A145" s="69" t="s">
        <v>124</v>
      </c>
      <c r="B145" s="240"/>
      <c r="C145" s="146" t="s">
        <v>224</v>
      </c>
      <c r="D145" s="146" t="s">
        <v>224</v>
      </c>
      <c r="E145" s="146" t="s">
        <v>224</v>
      </c>
      <c r="F145" s="148" t="s">
        <v>224</v>
      </c>
      <c r="G145" s="50"/>
      <c r="H145" s="34"/>
    </row>
    <row r="146" spans="1:8" ht="12.75" customHeight="1">
      <c r="A146" s="55" t="s">
        <v>146</v>
      </c>
      <c r="B146" s="232">
        <v>42205</v>
      </c>
      <c r="C146" s="142">
        <v>15</v>
      </c>
      <c r="D146" s="146" t="s">
        <v>224</v>
      </c>
      <c r="E146" s="146" t="s">
        <v>224</v>
      </c>
      <c r="F146" s="147">
        <v>30957</v>
      </c>
      <c r="G146" s="50"/>
      <c r="H146" s="34"/>
    </row>
    <row r="147" spans="1:8" ht="12.75" customHeight="1">
      <c r="A147" s="69" t="s">
        <v>147</v>
      </c>
      <c r="B147" s="240"/>
      <c r="C147" s="146" t="s">
        <v>224</v>
      </c>
      <c r="D147" s="146" t="s">
        <v>224</v>
      </c>
      <c r="E147" s="146" t="s">
        <v>224</v>
      </c>
      <c r="F147" s="148" t="s">
        <v>224</v>
      </c>
      <c r="G147" s="50"/>
      <c r="H147" s="34"/>
    </row>
    <row r="148" spans="1:8" ht="12.75" customHeight="1">
      <c r="A148" s="55" t="s">
        <v>148</v>
      </c>
      <c r="B148" s="232">
        <v>252171</v>
      </c>
      <c r="C148" s="142" t="s">
        <v>251</v>
      </c>
      <c r="D148" s="146">
        <v>61440</v>
      </c>
      <c r="E148" s="146">
        <v>129510</v>
      </c>
      <c r="F148" s="147">
        <v>190950</v>
      </c>
      <c r="G148" s="50"/>
      <c r="H148" s="34"/>
    </row>
    <row r="149" spans="1:8" ht="12.75" customHeight="1">
      <c r="A149" s="69" t="s">
        <v>124</v>
      </c>
      <c r="B149" s="240"/>
      <c r="C149" s="146" t="s">
        <v>224</v>
      </c>
      <c r="D149" s="146" t="s">
        <v>224</v>
      </c>
      <c r="E149" s="146" t="s">
        <v>224</v>
      </c>
      <c r="F149" s="148" t="s">
        <v>224</v>
      </c>
      <c r="G149" s="50"/>
      <c r="H149" s="34"/>
    </row>
    <row r="150" spans="1:8" ht="12.75" customHeight="1">
      <c r="A150" s="237" t="s">
        <v>40</v>
      </c>
      <c r="B150" s="238"/>
      <c r="C150" s="238"/>
      <c r="D150" s="238"/>
      <c r="E150" s="238"/>
      <c r="F150" s="239"/>
      <c r="G150" s="50"/>
      <c r="H150" s="34"/>
    </row>
    <row r="151" spans="1:8" ht="12.75" customHeight="1">
      <c r="A151" s="55" t="s">
        <v>149</v>
      </c>
      <c r="B151" s="232" t="s">
        <v>224</v>
      </c>
      <c r="C151" s="142">
        <v>55</v>
      </c>
      <c r="D151" s="146">
        <v>4176</v>
      </c>
      <c r="E151" s="146">
        <v>44504</v>
      </c>
      <c r="F151" s="147">
        <v>48680</v>
      </c>
      <c r="G151" s="50"/>
      <c r="H151" s="34"/>
    </row>
    <row r="152" spans="1:8" ht="12.75" customHeight="1">
      <c r="A152" s="69" t="s">
        <v>125</v>
      </c>
      <c r="B152" s="240"/>
      <c r="C152" s="146" t="s">
        <v>224</v>
      </c>
      <c r="D152" s="146" t="s">
        <v>224</v>
      </c>
      <c r="E152" s="146" t="s">
        <v>224</v>
      </c>
      <c r="F152" s="148">
        <v>561</v>
      </c>
      <c r="G152" s="50"/>
      <c r="H152" s="34"/>
    </row>
    <row r="153" spans="1:8" ht="15" customHeight="1">
      <c r="A153" s="249" t="s">
        <v>41</v>
      </c>
      <c r="B153" s="250"/>
      <c r="C153" s="250"/>
      <c r="D153" s="250"/>
      <c r="E153" s="250"/>
      <c r="F153" s="251"/>
      <c r="G153" s="67"/>
      <c r="H153" s="34"/>
    </row>
    <row r="154" spans="1:8" ht="12.75" customHeight="1">
      <c r="A154" s="237" t="s">
        <v>42</v>
      </c>
      <c r="B154" s="238"/>
      <c r="C154" s="238"/>
      <c r="D154" s="238"/>
      <c r="E154" s="238"/>
      <c r="F154" s="239"/>
      <c r="G154" s="50"/>
      <c r="H154" s="34"/>
    </row>
    <row r="155" spans="1:8" ht="12.75" customHeight="1">
      <c r="A155" s="55" t="s">
        <v>150</v>
      </c>
      <c r="B155" s="232">
        <v>64183</v>
      </c>
      <c r="C155" s="142">
        <v>39</v>
      </c>
      <c r="D155" s="146">
        <v>1592</v>
      </c>
      <c r="E155" s="146">
        <v>34023</v>
      </c>
      <c r="F155" s="147">
        <v>35615</v>
      </c>
      <c r="G155" s="50"/>
      <c r="H155" s="34"/>
    </row>
    <row r="156" spans="1:8" ht="12.75" customHeight="1">
      <c r="A156" s="69" t="s">
        <v>151</v>
      </c>
      <c r="B156" s="240"/>
      <c r="C156" s="146" t="s">
        <v>224</v>
      </c>
      <c r="D156" s="146" t="s">
        <v>224</v>
      </c>
      <c r="E156" s="146" t="s">
        <v>224</v>
      </c>
      <c r="F156" s="148">
        <v>11824</v>
      </c>
      <c r="G156" s="50"/>
      <c r="H156" s="34"/>
    </row>
    <row r="157" spans="1:8" ht="12.75" customHeight="1">
      <c r="A157" s="237" t="s">
        <v>43</v>
      </c>
      <c r="B157" s="238"/>
      <c r="C157" s="238"/>
      <c r="D157" s="238"/>
      <c r="E157" s="238"/>
      <c r="F157" s="239"/>
      <c r="G157" s="50"/>
      <c r="H157" s="34"/>
    </row>
    <row r="158" spans="1:8" ht="12.75" customHeight="1">
      <c r="A158" s="73" t="s">
        <v>152</v>
      </c>
      <c r="B158" s="232">
        <v>89066</v>
      </c>
      <c r="C158" s="142" t="s">
        <v>252</v>
      </c>
      <c r="D158" s="146">
        <v>21793</v>
      </c>
      <c r="E158" s="146">
        <v>44280</v>
      </c>
      <c r="F158" s="147">
        <v>66073</v>
      </c>
      <c r="G158" s="50"/>
      <c r="H158" s="34"/>
    </row>
    <row r="159" spans="1:8" ht="12.75" customHeight="1">
      <c r="A159" s="69" t="s">
        <v>124</v>
      </c>
      <c r="B159" s="240"/>
      <c r="C159" s="146" t="s">
        <v>224</v>
      </c>
      <c r="D159" s="146" t="s">
        <v>224</v>
      </c>
      <c r="E159" s="146" t="s">
        <v>224</v>
      </c>
      <c r="F159" s="148" t="s">
        <v>224</v>
      </c>
      <c r="G159" s="50"/>
      <c r="H159" s="34"/>
    </row>
    <row r="160" spans="1:8" ht="15" customHeight="1">
      <c r="A160" s="245" t="s">
        <v>44</v>
      </c>
      <c r="B160" s="246"/>
      <c r="C160" s="246"/>
      <c r="D160" s="246"/>
      <c r="E160" s="246"/>
      <c r="F160" s="247"/>
      <c r="G160" s="67"/>
      <c r="H160" s="34"/>
    </row>
    <row r="161" spans="1:8" ht="12.75" customHeight="1">
      <c r="A161" s="237" t="s">
        <v>45</v>
      </c>
      <c r="B161" s="238"/>
      <c r="C161" s="238"/>
      <c r="D161" s="238"/>
      <c r="E161" s="238"/>
      <c r="F161" s="239"/>
      <c r="G161" s="50"/>
      <c r="H161" s="34"/>
    </row>
    <row r="162" spans="1:8" ht="12.75" customHeight="1">
      <c r="A162" s="234" t="s">
        <v>46</v>
      </c>
      <c r="B162" s="235"/>
      <c r="C162" s="235"/>
      <c r="D162" s="235"/>
      <c r="E162" s="235"/>
      <c r="F162" s="236"/>
      <c r="G162" s="68"/>
      <c r="H162" s="34"/>
    </row>
    <row r="163" spans="1:8" ht="12.75" customHeight="1">
      <c r="A163" s="73" t="s">
        <v>153</v>
      </c>
      <c r="B163" s="232">
        <v>24170</v>
      </c>
      <c r="C163" s="145">
        <v>35</v>
      </c>
      <c r="D163" s="142" t="s">
        <v>224</v>
      </c>
      <c r="E163" s="142" t="s">
        <v>224</v>
      </c>
      <c r="F163" s="147">
        <v>14047</v>
      </c>
      <c r="G163" s="68"/>
      <c r="H163" s="34"/>
    </row>
    <row r="164" spans="1:8" ht="12.75" customHeight="1">
      <c r="A164" s="69" t="s">
        <v>154</v>
      </c>
      <c r="B164" s="240"/>
      <c r="C164" s="142" t="s">
        <v>224</v>
      </c>
      <c r="D164" s="142" t="s">
        <v>224</v>
      </c>
      <c r="E164" s="142" t="s">
        <v>224</v>
      </c>
      <c r="F164" s="143" t="s">
        <v>224</v>
      </c>
      <c r="G164" s="68"/>
      <c r="H164" s="34"/>
    </row>
    <row r="165" spans="1:8" ht="12.75" customHeight="1">
      <c r="A165" s="73" t="s">
        <v>155</v>
      </c>
      <c r="B165" s="232">
        <v>36000</v>
      </c>
      <c r="C165" s="145">
        <v>39.9</v>
      </c>
      <c r="D165" s="146">
        <v>1574</v>
      </c>
      <c r="E165" s="146">
        <v>20790</v>
      </c>
      <c r="F165" s="147">
        <v>22364</v>
      </c>
      <c r="G165" s="68"/>
      <c r="H165" s="34"/>
    </row>
    <row r="166" spans="1:8" ht="12.75" customHeight="1">
      <c r="A166" s="69" t="s">
        <v>156</v>
      </c>
      <c r="B166" s="240"/>
      <c r="C166" s="142" t="s">
        <v>224</v>
      </c>
      <c r="D166" s="142" t="s">
        <v>224</v>
      </c>
      <c r="E166" s="142" t="s">
        <v>224</v>
      </c>
      <c r="F166" s="176">
        <v>801</v>
      </c>
      <c r="G166" s="68"/>
      <c r="H166" s="34"/>
    </row>
    <row r="167" spans="1:8" ht="12.75" customHeight="1">
      <c r="A167" s="73" t="s">
        <v>157</v>
      </c>
      <c r="B167" s="232">
        <v>25000</v>
      </c>
      <c r="C167" s="145">
        <v>49</v>
      </c>
      <c r="D167" s="142" t="s">
        <v>224</v>
      </c>
      <c r="E167" s="142" t="s">
        <v>224</v>
      </c>
      <c r="F167" s="147">
        <v>15190</v>
      </c>
      <c r="G167" s="68"/>
      <c r="H167" s="34"/>
    </row>
    <row r="168" spans="1:8" ht="12.75" customHeight="1">
      <c r="A168" s="69" t="s">
        <v>158</v>
      </c>
      <c r="B168" s="240"/>
      <c r="C168" s="142" t="s">
        <v>224</v>
      </c>
      <c r="D168" s="142" t="s">
        <v>224</v>
      </c>
      <c r="E168" s="142" t="s">
        <v>224</v>
      </c>
      <c r="F168" s="148">
        <v>543</v>
      </c>
      <c r="G168" s="68"/>
      <c r="H168" s="34"/>
    </row>
    <row r="169" spans="1:8" ht="12" customHeight="1">
      <c r="A169" s="234" t="s">
        <v>57</v>
      </c>
      <c r="B169" s="235"/>
      <c r="C169" s="235"/>
      <c r="D169" s="235"/>
      <c r="E169" s="235"/>
      <c r="F169" s="236"/>
      <c r="G169" s="68"/>
      <c r="H169" s="36"/>
    </row>
    <row r="170" spans="1:8" ht="12" customHeight="1">
      <c r="A170" s="73" t="s">
        <v>159</v>
      </c>
      <c r="B170" s="241" t="s">
        <v>224</v>
      </c>
      <c r="C170" s="142">
        <v>59</v>
      </c>
      <c r="D170" s="142" t="s">
        <v>224</v>
      </c>
      <c r="E170" s="142" t="s">
        <v>224</v>
      </c>
      <c r="F170" s="147">
        <v>28343</v>
      </c>
      <c r="G170" s="68"/>
      <c r="H170" s="36"/>
    </row>
    <row r="171" spans="1:8" ht="12" customHeight="1">
      <c r="A171" s="69" t="s">
        <v>115</v>
      </c>
      <c r="B171" s="242"/>
      <c r="C171" s="142" t="s">
        <v>224</v>
      </c>
      <c r="D171" s="142" t="s">
        <v>224</v>
      </c>
      <c r="E171" s="142" t="s">
        <v>224</v>
      </c>
      <c r="F171" s="148">
        <v>1774</v>
      </c>
      <c r="G171" s="68"/>
      <c r="H171" s="36"/>
    </row>
    <row r="172" spans="1:8" ht="12" customHeight="1">
      <c r="A172" s="237" t="s">
        <v>47</v>
      </c>
      <c r="B172" s="238"/>
      <c r="C172" s="238"/>
      <c r="D172" s="238"/>
      <c r="E172" s="238"/>
      <c r="F172" s="239"/>
      <c r="G172" s="50"/>
      <c r="H172" s="34"/>
    </row>
    <row r="173" spans="1:8" ht="12.75" customHeight="1">
      <c r="A173" s="234" t="s">
        <v>48</v>
      </c>
      <c r="B173" s="235"/>
      <c r="C173" s="235"/>
      <c r="D173" s="235"/>
      <c r="E173" s="235"/>
      <c r="F173" s="236"/>
      <c r="G173" s="68"/>
      <c r="H173" s="34"/>
    </row>
    <row r="174" spans="1:8" ht="12.75" customHeight="1">
      <c r="A174" s="151" t="s">
        <v>160</v>
      </c>
      <c r="B174" s="232" t="s">
        <v>224</v>
      </c>
      <c r="C174" s="145" t="s">
        <v>253</v>
      </c>
      <c r="D174" s="142" t="s">
        <v>224</v>
      </c>
      <c r="E174" s="142" t="s">
        <v>224</v>
      </c>
      <c r="F174" s="147">
        <v>30249</v>
      </c>
      <c r="G174" s="68"/>
      <c r="H174" s="34"/>
    </row>
    <row r="175" spans="1:8" ht="12.75" customHeight="1">
      <c r="A175" s="152" t="s">
        <v>161</v>
      </c>
      <c r="B175" s="240"/>
      <c r="C175" s="142" t="s">
        <v>224</v>
      </c>
      <c r="D175" s="142" t="s">
        <v>224</v>
      </c>
      <c r="E175" s="142" t="s">
        <v>224</v>
      </c>
      <c r="F175" s="148">
        <v>2692</v>
      </c>
      <c r="G175" s="68"/>
      <c r="H175" s="34"/>
    </row>
    <row r="176" spans="1:8" ht="12.75" customHeight="1">
      <c r="A176" s="237" t="s">
        <v>49</v>
      </c>
      <c r="B176" s="238"/>
      <c r="C176" s="238"/>
      <c r="D176" s="238"/>
      <c r="E176" s="238"/>
      <c r="F176" s="239"/>
      <c r="G176" s="50"/>
      <c r="H176" s="34"/>
    </row>
    <row r="177" spans="1:8" ht="12.75" customHeight="1">
      <c r="A177" s="237" t="s">
        <v>50</v>
      </c>
      <c r="B177" s="238"/>
      <c r="C177" s="238"/>
      <c r="D177" s="238"/>
      <c r="E177" s="238"/>
      <c r="F177" s="239"/>
      <c r="G177" s="50"/>
      <c r="H177" s="34"/>
    </row>
    <row r="178" spans="1:8" ht="12.75" customHeight="1">
      <c r="A178" s="73" t="s">
        <v>162</v>
      </c>
      <c r="B178" s="232">
        <v>176500</v>
      </c>
      <c r="C178" s="142">
        <v>17</v>
      </c>
      <c r="D178" s="142" t="s">
        <v>224</v>
      </c>
      <c r="E178" s="142" t="s">
        <v>224</v>
      </c>
      <c r="F178" s="147">
        <v>127519</v>
      </c>
      <c r="G178" s="50"/>
      <c r="H178" s="34"/>
    </row>
    <row r="179" spans="1:8" ht="12.75" customHeight="1">
      <c r="A179" s="69" t="s">
        <v>163</v>
      </c>
      <c r="B179" s="240"/>
      <c r="C179" s="142" t="s">
        <v>224</v>
      </c>
      <c r="D179" s="142" t="s">
        <v>224</v>
      </c>
      <c r="E179" s="142" t="s">
        <v>224</v>
      </c>
      <c r="F179" s="148">
        <v>4799</v>
      </c>
      <c r="G179" s="50"/>
      <c r="H179" s="34"/>
    </row>
    <row r="180" spans="1:8" ht="12.75" customHeight="1">
      <c r="A180" s="234" t="s">
        <v>51</v>
      </c>
      <c r="B180" s="235"/>
      <c r="C180" s="235"/>
      <c r="D180" s="235"/>
      <c r="E180" s="235"/>
      <c r="F180" s="236"/>
      <c r="G180" s="68"/>
      <c r="H180" s="34"/>
    </row>
    <row r="181" spans="1:8" ht="12.75" customHeight="1">
      <c r="A181" s="73" t="s">
        <v>164</v>
      </c>
      <c r="B181" s="241" t="s">
        <v>224</v>
      </c>
      <c r="C181" s="142">
        <v>39</v>
      </c>
      <c r="D181" s="146">
        <v>41330</v>
      </c>
      <c r="E181" s="146">
        <v>66842</v>
      </c>
      <c r="F181" s="147">
        <v>108172</v>
      </c>
      <c r="G181" s="68"/>
      <c r="H181" s="34"/>
    </row>
    <row r="182" spans="1:8" ht="12.75" customHeight="1">
      <c r="A182" s="69" t="s">
        <v>125</v>
      </c>
      <c r="B182" s="242"/>
      <c r="C182" s="142" t="s">
        <v>224</v>
      </c>
      <c r="D182" s="142" t="s">
        <v>224</v>
      </c>
      <c r="E182" s="142" t="s">
        <v>224</v>
      </c>
      <c r="F182" s="148">
        <v>7148</v>
      </c>
      <c r="G182" s="68"/>
      <c r="H182" s="34"/>
    </row>
    <row r="183" spans="1:8" ht="15" customHeight="1">
      <c r="A183" s="245" t="s">
        <v>52</v>
      </c>
      <c r="B183" s="246"/>
      <c r="C183" s="246"/>
      <c r="D183" s="246"/>
      <c r="E183" s="246"/>
      <c r="F183" s="247"/>
      <c r="G183" s="67"/>
      <c r="H183" s="34"/>
    </row>
    <row r="184" spans="1:8" ht="12.75" customHeight="1">
      <c r="A184" s="237" t="s">
        <v>53</v>
      </c>
      <c r="B184" s="238"/>
      <c r="C184" s="238"/>
      <c r="D184" s="238"/>
      <c r="E184" s="238"/>
      <c r="F184" s="239"/>
      <c r="G184" s="50"/>
      <c r="H184" s="34"/>
    </row>
    <row r="185" spans="1:8" ht="12.75" customHeight="1">
      <c r="A185" s="234" t="s">
        <v>54</v>
      </c>
      <c r="B185" s="235"/>
      <c r="C185" s="235"/>
      <c r="D185" s="235"/>
      <c r="E185" s="235"/>
      <c r="F185" s="236"/>
      <c r="G185" s="68"/>
      <c r="H185" s="34"/>
    </row>
    <row r="186" spans="1:8" ht="12.75" customHeight="1">
      <c r="A186" s="73" t="s">
        <v>165</v>
      </c>
      <c r="B186" s="232">
        <v>14000</v>
      </c>
      <c r="C186" s="142">
        <v>39</v>
      </c>
      <c r="D186" s="146">
        <v>7043</v>
      </c>
      <c r="E186" s="146">
        <v>5044</v>
      </c>
      <c r="F186" s="147">
        <v>12087</v>
      </c>
      <c r="G186" s="68"/>
      <c r="H186" s="34"/>
    </row>
    <row r="187" spans="1:8" ht="12.75" customHeight="1">
      <c r="A187" s="69" t="s">
        <v>166</v>
      </c>
      <c r="B187" s="240"/>
      <c r="C187" s="142" t="s">
        <v>224</v>
      </c>
      <c r="D187" s="142" t="s">
        <v>224</v>
      </c>
      <c r="E187" s="142" t="s">
        <v>224</v>
      </c>
      <c r="F187" s="148">
        <v>60</v>
      </c>
      <c r="G187" s="68"/>
      <c r="H187" s="34"/>
    </row>
    <row r="188" spans="1:8" ht="12.75" customHeight="1">
      <c r="A188" s="73" t="s">
        <v>167</v>
      </c>
      <c r="B188" s="232">
        <v>34235</v>
      </c>
      <c r="C188" s="142">
        <v>24</v>
      </c>
      <c r="D188" s="146">
        <v>24140</v>
      </c>
      <c r="E188" s="146">
        <v>4772</v>
      </c>
      <c r="F188" s="147">
        <v>28912</v>
      </c>
      <c r="G188" s="68"/>
      <c r="H188" s="34"/>
    </row>
    <row r="189" spans="1:8" ht="12.75" customHeight="1">
      <c r="A189" s="69" t="s">
        <v>168</v>
      </c>
      <c r="B189" s="240"/>
      <c r="C189" s="142" t="s">
        <v>224</v>
      </c>
      <c r="D189" s="142" t="s">
        <v>224</v>
      </c>
      <c r="E189" s="142" t="s">
        <v>224</v>
      </c>
      <c r="F189" s="148">
        <v>672</v>
      </c>
      <c r="G189" s="68"/>
      <c r="H189" s="34"/>
    </row>
    <row r="190" spans="1:8" ht="12.75" customHeight="1">
      <c r="A190" s="73" t="s">
        <v>169</v>
      </c>
      <c r="B190" s="244">
        <v>30474</v>
      </c>
      <c r="C190" s="142">
        <v>25</v>
      </c>
      <c r="D190" s="142" t="s">
        <v>224</v>
      </c>
      <c r="E190" s="142" t="s">
        <v>224</v>
      </c>
      <c r="F190" s="147">
        <v>23501</v>
      </c>
      <c r="G190" s="68"/>
      <c r="H190" s="34"/>
    </row>
    <row r="191" spans="1:8" ht="12.75" customHeight="1">
      <c r="A191" s="69" t="s">
        <v>170</v>
      </c>
      <c r="B191" s="244"/>
      <c r="C191" s="142" t="s">
        <v>224</v>
      </c>
      <c r="D191" s="142" t="s">
        <v>224</v>
      </c>
      <c r="E191" s="142" t="s">
        <v>224</v>
      </c>
      <c r="F191" s="148">
        <v>35</v>
      </c>
      <c r="G191" s="68"/>
      <c r="H191" s="34"/>
    </row>
    <row r="192" spans="1:8" ht="12.75" customHeight="1">
      <c r="A192" s="73" t="s">
        <v>171</v>
      </c>
      <c r="B192" s="244">
        <v>18568</v>
      </c>
      <c r="C192" s="142" t="s">
        <v>224</v>
      </c>
      <c r="D192" s="142" t="s">
        <v>224</v>
      </c>
      <c r="E192" s="142" t="s">
        <v>224</v>
      </c>
      <c r="F192" s="147">
        <v>13704</v>
      </c>
      <c r="G192" s="68"/>
      <c r="H192" s="34"/>
    </row>
    <row r="193" spans="1:8" ht="12.75" customHeight="1">
      <c r="A193" s="69" t="s">
        <v>172</v>
      </c>
      <c r="B193" s="244"/>
      <c r="C193" s="142" t="s">
        <v>224</v>
      </c>
      <c r="D193" s="142" t="s">
        <v>224</v>
      </c>
      <c r="E193" s="142" t="s">
        <v>224</v>
      </c>
      <c r="F193" s="148">
        <v>10</v>
      </c>
      <c r="G193" s="68"/>
      <c r="H193" s="34"/>
    </row>
    <row r="194" spans="1:8" ht="12.75" customHeight="1">
      <c r="A194" s="234" t="s">
        <v>58</v>
      </c>
      <c r="B194" s="235"/>
      <c r="C194" s="235"/>
      <c r="D194" s="235"/>
      <c r="E194" s="235"/>
      <c r="F194" s="236"/>
      <c r="G194" s="68"/>
      <c r="H194" s="34"/>
    </row>
    <row r="195" spans="1:8" ht="12.75" customHeight="1">
      <c r="A195" s="73" t="s">
        <v>173</v>
      </c>
      <c r="B195" s="232">
        <v>62500</v>
      </c>
      <c r="C195" s="142">
        <v>24.9</v>
      </c>
      <c r="D195" s="142" t="s">
        <v>224</v>
      </c>
      <c r="E195" s="142" t="s">
        <v>224</v>
      </c>
      <c r="F195" s="147">
        <v>53344</v>
      </c>
      <c r="G195" s="68"/>
      <c r="H195" s="34"/>
    </row>
    <row r="196" spans="1:8" ht="12.75" customHeight="1">
      <c r="A196" s="69" t="s">
        <v>185</v>
      </c>
      <c r="B196" s="240"/>
      <c r="C196" s="142" t="s">
        <v>224</v>
      </c>
      <c r="D196" s="142" t="s">
        <v>224</v>
      </c>
      <c r="E196" s="142" t="s">
        <v>224</v>
      </c>
      <c r="F196" s="148">
        <v>7527</v>
      </c>
      <c r="G196" s="68"/>
      <c r="H196" s="34"/>
    </row>
    <row r="197" spans="1:8" ht="12.75" customHeight="1">
      <c r="A197" s="73" t="s">
        <v>174</v>
      </c>
      <c r="B197" s="232">
        <v>20000</v>
      </c>
      <c r="C197" s="142">
        <v>20</v>
      </c>
      <c r="D197" s="146">
        <v>7665</v>
      </c>
      <c r="E197" s="146">
        <v>5240</v>
      </c>
      <c r="F197" s="147">
        <v>12905</v>
      </c>
      <c r="G197" s="68"/>
      <c r="H197" s="34"/>
    </row>
    <row r="198" spans="1:8" ht="12.75" customHeight="1">
      <c r="A198" s="69" t="s">
        <v>166</v>
      </c>
      <c r="B198" s="240"/>
      <c r="C198" s="142" t="s">
        <v>224</v>
      </c>
      <c r="D198" s="142" t="s">
        <v>224</v>
      </c>
      <c r="E198" s="142" t="s">
        <v>224</v>
      </c>
      <c r="F198" s="148">
        <v>2756</v>
      </c>
      <c r="G198" s="68"/>
      <c r="H198" s="34"/>
    </row>
    <row r="199" spans="1:8" ht="12.75" customHeight="1">
      <c r="A199" s="169" t="s">
        <v>175</v>
      </c>
      <c r="B199" s="232">
        <v>49200</v>
      </c>
      <c r="C199" s="142">
        <v>139</v>
      </c>
      <c r="D199" s="142" t="s">
        <v>224</v>
      </c>
      <c r="E199" s="142" t="s">
        <v>224</v>
      </c>
      <c r="F199" s="147">
        <v>40698</v>
      </c>
      <c r="G199" s="68"/>
      <c r="H199" s="34"/>
    </row>
    <row r="200" spans="1:8" ht="12.75" customHeight="1" thickBot="1">
      <c r="A200" s="71" t="s">
        <v>176</v>
      </c>
      <c r="B200" s="233"/>
      <c r="C200" s="162" t="s">
        <v>224</v>
      </c>
      <c r="D200" s="162" t="s">
        <v>224</v>
      </c>
      <c r="E200" s="162" t="s">
        <v>224</v>
      </c>
      <c r="F200" s="163" t="s">
        <v>224</v>
      </c>
      <c r="G200" s="68"/>
      <c r="H200" s="34"/>
    </row>
    <row r="201" spans="1:8" ht="12.75" customHeight="1">
      <c r="A201" s="153" t="s">
        <v>241</v>
      </c>
      <c r="B201" s="243">
        <v>1340</v>
      </c>
      <c r="C201" s="165">
        <v>35</v>
      </c>
      <c r="D201" s="170">
        <v>561</v>
      </c>
      <c r="E201" s="170">
        <v>301</v>
      </c>
      <c r="F201" s="166">
        <v>862</v>
      </c>
      <c r="G201" s="68"/>
      <c r="H201" s="34"/>
    </row>
    <row r="202" spans="1:8" ht="12.75" customHeight="1">
      <c r="A202" s="69" t="s">
        <v>177</v>
      </c>
      <c r="B202" s="240"/>
      <c r="C202" s="142" t="s">
        <v>224</v>
      </c>
      <c r="D202" s="142" t="s">
        <v>224</v>
      </c>
      <c r="E202" s="142" t="s">
        <v>224</v>
      </c>
      <c r="F202" s="143" t="s">
        <v>224</v>
      </c>
      <c r="G202" s="68"/>
      <c r="H202" s="34"/>
    </row>
    <row r="203" spans="1:8" ht="12.75" customHeight="1">
      <c r="A203" s="73" t="s">
        <v>242</v>
      </c>
      <c r="B203" s="232">
        <v>12260</v>
      </c>
      <c r="C203" s="142">
        <v>79</v>
      </c>
      <c r="D203" s="146">
        <v>1088</v>
      </c>
      <c r="E203" s="146">
        <v>6740</v>
      </c>
      <c r="F203" s="147">
        <v>7828</v>
      </c>
      <c r="G203" s="68"/>
      <c r="H203" s="34"/>
    </row>
    <row r="204" spans="1:8" ht="12.75" customHeight="1">
      <c r="A204" s="69" t="s">
        <v>177</v>
      </c>
      <c r="B204" s="240"/>
      <c r="C204" s="142" t="s">
        <v>224</v>
      </c>
      <c r="D204" s="142" t="s">
        <v>224</v>
      </c>
      <c r="E204" s="142" t="s">
        <v>224</v>
      </c>
      <c r="F204" s="143" t="s">
        <v>224</v>
      </c>
      <c r="G204" s="68"/>
      <c r="H204" s="34"/>
    </row>
    <row r="205" spans="1:8" ht="12.75" customHeight="1">
      <c r="A205" s="73" t="s">
        <v>178</v>
      </c>
      <c r="B205" s="232">
        <v>58400</v>
      </c>
      <c r="C205" s="142" t="s">
        <v>254</v>
      </c>
      <c r="D205" s="142" t="s">
        <v>224</v>
      </c>
      <c r="E205" s="142" t="s">
        <v>224</v>
      </c>
      <c r="F205" s="147">
        <v>42951</v>
      </c>
      <c r="G205" s="68"/>
      <c r="H205" s="34"/>
    </row>
    <row r="206" spans="1:8" ht="12.75" customHeight="1">
      <c r="A206" s="69" t="s">
        <v>176</v>
      </c>
      <c r="B206" s="240"/>
      <c r="C206" s="142" t="s">
        <v>224</v>
      </c>
      <c r="D206" s="142" t="s">
        <v>224</v>
      </c>
      <c r="E206" s="142" t="s">
        <v>224</v>
      </c>
      <c r="F206" s="143" t="s">
        <v>224</v>
      </c>
      <c r="G206" s="68"/>
      <c r="H206" s="34"/>
    </row>
    <row r="207" spans="1:8" ht="12.75" customHeight="1">
      <c r="A207" s="73" t="s">
        <v>179</v>
      </c>
      <c r="B207" s="232">
        <v>26730</v>
      </c>
      <c r="C207" s="142">
        <v>45</v>
      </c>
      <c r="D207" s="146">
        <v>2941</v>
      </c>
      <c r="E207" s="146">
        <v>18319</v>
      </c>
      <c r="F207" s="147">
        <v>21260</v>
      </c>
      <c r="G207" s="68"/>
      <c r="H207" s="34"/>
    </row>
    <row r="208" spans="1:8" ht="12.75" customHeight="1">
      <c r="A208" s="69" t="s">
        <v>177</v>
      </c>
      <c r="B208" s="240"/>
      <c r="C208" s="142" t="s">
        <v>224</v>
      </c>
      <c r="D208" s="142" t="s">
        <v>224</v>
      </c>
      <c r="E208" s="142" t="s">
        <v>224</v>
      </c>
      <c r="F208" s="143" t="s">
        <v>224</v>
      </c>
      <c r="G208" s="68"/>
      <c r="H208" s="34"/>
    </row>
    <row r="209" spans="1:8" ht="12.75" customHeight="1">
      <c r="A209" s="73" t="s">
        <v>180</v>
      </c>
      <c r="B209" s="232">
        <v>39000</v>
      </c>
      <c r="C209" s="142">
        <v>22</v>
      </c>
      <c r="D209" s="142" t="s">
        <v>224</v>
      </c>
      <c r="E209" s="142" t="s">
        <v>224</v>
      </c>
      <c r="F209" s="147">
        <v>34258</v>
      </c>
      <c r="G209" s="68"/>
      <c r="H209" s="34"/>
    </row>
    <row r="210" spans="1:8" ht="12.75" customHeight="1">
      <c r="A210" s="69" t="s">
        <v>185</v>
      </c>
      <c r="B210" s="240"/>
      <c r="C210" s="142" t="s">
        <v>224</v>
      </c>
      <c r="D210" s="142" t="s">
        <v>224</v>
      </c>
      <c r="E210" s="142" t="s">
        <v>224</v>
      </c>
      <c r="F210" s="148">
        <v>2550</v>
      </c>
      <c r="G210" s="68"/>
      <c r="H210" s="34"/>
    </row>
    <row r="211" spans="1:8" ht="12.75" customHeight="1">
      <c r="A211" s="73" t="s">
        <v>181</v>
      </c>
      <c r="B211" s="232">
        <v>44000</v>
      </c>
      <c r="C211" s="142">
        <v>105</v>
      </c>
      <c r="D211" s="146">
        <v>9536</v>
      </c>
      <c r="E211" s="146">
        <v>22095</v>
      </c>
      <c r="F211" s="147">
        <v>31631</v>
      </c>
      <c r="G211" s="68"/>
      <c r="H211" s="34"/>
    </row>
    <row r="212" spans="1:8" ht="12.75" customHeight="1">
      <c r="A212" s="69" t="s">
        <v>166</v>
      </c>
      <c r="B212" s="240"/>
      <c r="C212" s="142" t="s">
        <v>224</v>
      </c>
      <c r="D212" s="142" t="s">
        <v>224</v>
      </c>
      <c r="E212" s="142" t="s">
        <v>224</v>
      </c>
      <c r="F212" s="148">
        <v>7253</v>
      </c>
      <c r="G212" s="68"/>
      <c r="H212" s="34"/>
    </row>
    <row r="213" spans="1:8" ht="12.75" customHeight="1">
      <c r="A213" s="73" t="s">
        <v>182</v>
      </c>
      <c r="B213" s="232">
        <v>44525</v>
      </c>
      <c r="C213" s="142" t="s">
        <v>255</v>
      </c>
      <c r="D213" s="142" t="s">
        <v>224</v>
      </c>
      <c r="E213" s="142" t="s">
        <v>224</v>
      </c>
      <c r="F213" s="147">
        <v>35196</v>
      </c>
      <c r="G213" s="68"/>
      <c r="H213" s="34"/>
    </row>
    <row r="214" spans="1:8" ht="12.75" customHeight="1">
      <c r="A214" s="69" t="s">
        <v>176</v>
      </c>
      <c r="B214" s="240"/>
      <c r="C214" s="142" t="s">
        <v>224</v>
      </c>
      <c r="D214" s="142" t="s">
        <v>224</v>
      </c>
      <c r="E214" s="142" t="s">
        <v>224</v>
      </c>
      <c r="F214" s="143" t="s">
        <v>224</v>
      </c>
      <c r="G214" s="68"/>
      <c r="H214" s="34"/>
    </row>
    <row r="215" spans="1:8" ht="12.75" customHeight="1">
      <c r="A215" s="73" t="s">
        <v>183</v>
      </c>
      <c r="B215" s="241" t="s">
        <v>224</v>
      </c>
      <c r="C215" s="142">
        <v>35</v>
      </c>
      <c r="D215" s="146">
        <v>2355</v>
      </c>
      <c r="E215" s="146">
        <v>13421</v>
      </c>
      <c r="F215" s="147">
        <v>15776</v>
      </c>
      <c r="G215" s="68"/>
      <c r="H215" s="34"/>
    </row>
    <row r="216" spans="1:8" ht="12.75" customHeight="1">
      <c r="A216" s="69" t="s">
        <v>184</v>
      </c>
      <c r="B216" s="242"/>
      <c r="C216" s="142" t="s">
        <v>224</v>
      </c>
      <c r="D216" s="142" t="s">
        <v>224</v>
      </c>
      <c r="E216" s="142" t="s">
        <v>224</v>
      </c>
      <c r="F216" s="148">
        <v>997</v>
      </c>
      <c r="G216" s="68"/>
      <c r="H216" s="34"/>
    </row>
    <row r="217" spans="1:8" ht="12.75" customHeight="1">
      <c r="A217" s="237" t="s">
        <v>55</v>
      </c>
      <c r="B217" s="238"/>
      <c r="C217" s="238"/>
      <c r="D217" s="238"/>
      <c r="E217" s="238"/>
      <c r="F217" s="239"/>
      <c r="G217" s="50"/>
      <c r="H217" s="34"/>
    </row>
    <row r="218" spans="1:8" ht="15" customHeight="1">
      <c r="A218" s="171" t="s">
        <v>229</v>
      </c>
      <c r="B218" s="232">
        <v>26520</v>
      </c>
      <c r="C218" s="142">
        <v>70</v>
      </c>
      <c r="D218" s="146">
        <v>2459</v>
      </c>
      <c r="E218" s="146">
        <v>18055</v>
      </c>
      <c r="F218" s="147">
        <v>20514</v>
      </c>
      <c r="G218" s="38"/>
      <c r="H218" s="34"/>
    </row>
    <row r="219" spans="1:8" ht="13.5" thickBot="1">
      <c r="A219" s="172" t="s">
        <v>177</v>
      </c>
      <c r="B219" s="233"/>
      <c r="C219" s="162" t="s">
        <v>224</v>
      </c>
      <c r="D219" s="162" t="s">
        <v>224</v>
      </c>
      <c r="E219" s="162" t="s">
        <v>224</v>
      </c>
      <c r="F219" s="163" t="s">
        <v>224</v>
      </c>
      <c r="G219" s="34"/>
      <c r="H219" s="34"/>
    </row>
    <row r="220" spans="1:8" ht="12.75">
      <c r="A220" s="35"/>
      <c r="B220" s="34"/>
      <c r="C220" s="34"/>
      <c r="D220" s="34"/>
      <c r="E220" s="34"/>
      <c r="F220" s="34"/>
      <c r="G220" s="34"/>
      <c r="H220" s="34"/>
    </row>
    <row r="221" spans="1:8" ht="12.75">
      <c r="A221" s="35"/>
      <c r="B221" s="34"/>
      <c r="C221" s="34"/>
      <c r="D221" s="34"/>
      <c r="E221" s="34"/>
      <c r="F221" s="34"/>
      <c r="G221" s="34"/>
      <c r="H221" s="34"/>
    </row>
    <row r="222" spans="1:8" ht="12.75">
      <c r="A222" s="35"/>
      <c r="B222" s="34"/>
      <c r="C222" s="34"/>
      <c r="D222" s="34"/>
      <c r="E222" s="34"/>
      <c r="F222" s="34"/>
      <c r="G222" s="34"/>
      <c r="H222" s="34"/>
    </row>
    <row r="223" spans="1:8" ht="7.5" customHeight="1">
      <c r="A223" s="35"/>
      <c r="B223" s="34"/>
      <c r="C223" s="34"/>
      <c r="D223" s="34"/>
      <c r="E223" s="34"/>
      <c r="F223" s="34"/>
      <c r="G223" s="34"/>
      <c r="H223" s="34"/>
    </row>
    <row r="224" spans="1:8" ht="1.5" customHeight="1">
      <c r="A224" s="215"/>
      <c r="B224" s="215"/>
      <c r="C224" s="215"/>
      <c r="D224" s="215"/>
      <c r="E224" s="215"/>
      <c r="F224" s="215"/>
      <c r="G224" s="34"/>
      <c r="H224" s="34"/>
    </row>
    <row r="225" spans="1:8" ht="12.75">
      <c r="A225" s="35"/>
      <c r="B225" s="34"/>
      <c r="C225" s="34"/>
      <c r="D225" s="34"/>
      <c r="E225" s="34"/>
      <c r="F225" s="34"/>
      <c r="G225" s="34"/>
      <c r="H225" s="34"/>
    </row>
    <row r="226" spans="1:8" ht="12.75">
      <c r="A226" s="35"/>
      <c r="B226" s="34"/>
      <c r="C226" s="34"/>
      <c r="D226" s="34"/>
      <c r="E226" s="34"/>
      <c r="F226" s="34"/>
      <c r="G226" s="34"/>
      <c r="H226" s="34"/>
    </row>
    <row r="227" spans="1:8" ht="12.75">
      <c r="A227" s="35"/>
      <c r="B227" s="34"/>
      <c r="C227" s="34"/>
      <c r="D227" s="34"/>
      <c r="E227" s="34"/>
      <c r="F227" s="34"/>
      <c r="G227" s="34"/>
      <c r="H227" s="34"/>
    </row>
    <row r="228" spans="1:8" ht="12.75">
      <c r="A228" s="35"/>
      <c r="B228" s="34"/>
      <c r="C228" s="34"/>
      <c r="D228" s="34"/>
      <c r="E228" s="34"/>
      <c r="F228" s="34"/>
      <c r="G228" s="34"/>
      <c r="H228" s="34"/>
    </row>
    <row r="229" spans="1:8" ht="12.75">
      <c r="A229" s="35"/>
      <c r="B229" s="34"/>
      <c r="C229" s="34"/>
      <c r="D229" s="34"/>
      <c r="E229" s="34"/>
      <c r="F229" s="34"/>
      <c r="G229" s="34"/>
      <c r="H229" s="34"/>
    </row>
    <row r="230" spans="1:8" ht="12.75">
      <c r="A230" s="35"/>
      <c r="B230" s="34"/>
      <c r="C230" s="34"/>
      <c r="D230" s="34"/>
      <c r="E230" s="34"/>
      <c r="F230" s="34"/>
      <c r="G230" s="34"/>
      <c r="H230" s="34"/>
    </row>
    <row r="231" spans="1:8" ht="12.75">
      <c r="A231" s="35"/>
      <c r="B231" s="34"/>
      <c r="C231" s="34"/>
      <c r="D231" s="34"/>
      <c r="E231" s="34"/>
      <c r="F231" s="34"/>
      <c r="G231" s="34"/>
      <c r="H231" s="34"/>
    </row>
    <row r="232" spans="1:8" ht="12.75">
      <c r="A232" s="35"/>
      <c r="B232" s="34"/>
      <c r="C232" s="34"/>
      <c r="D232" s="34"/>
      <c r="E232" s="34"/>
      <c r="F232" s="34"/>
      <c r="G232" s="34"/>
      <c r="H232" s="34"/>
    </row>
    <row r="233" spans="1:8" ht="12.75">
      <c r="A233" s="35"/>
      <c r="B233" s="34"/>
      <c r="C233" s="34"/>
      <c r="D233" s="34"/>
      <c r="E233" s="34"/>
      <c r="F233" s="34"/>
      <c r="G233" s="34"/>
      <c r="H233" s="34"/>
    </row>
    <row r="234" spans="1:8" ht="12.75">
      <c r="A234" s="35"/>
      <c r="B234" s="34"/>
      <c r="C234" s="34"/>
      <c r="D234" s="34"/>
      <c r="E234" s="34"/>
      <c r="F234" s="34"/>
      <c r="G234" s="34"/>
      <c r="H234" s="34"/>
    </row>
    <row r="235" spans="1:8" ht="12.75">
      <c r="A235" s="35"/>
      <c r="B235" s="34"/>
      <c r="C235" s="34"/>
      <c r="D235" s="34"/>
      <c r="E235" s="34"/>
      <c r="F235" s="34"/>
      <c r="G235" s="34"/>
      <c r="H235" s="34"/>
    </row>
    <row r="236" spans="1:8" ht="12.75">
      <c r="A236" s="35"/>
      <c r="B236" s="34"/>
      <c r="C236" s="34"/>
      <c r="D236" s="34"/>
      <c r="E236" s="34"/>
      <c r="F236" s="34"/>
      <c r="G236" s="34"/>
      <c r="H236" s="34"/>
    </row>
    <row r="237" spans="1:8" ht="12.75">
      <c r="A237" s="35"/>
      <c r="B237" s="34"/>
      <c r="C237" s="34"/>
      <c r="D237" s="34"/>
      <c r="E237" s="34"/>
      <c r="F237" s="34"/>
      <c r="G237" s="34"/>
      <c r="H237" s="34"/>
    </row>
    <row r="238" spans="1:8" ht="12.75">
      <c r="A238" s="35"/>
      <c r="B238" s="34"/>
      <c r="C238" s="34"/>
      <c r="D238" s="34"/>
      <c r="E238" s="34"/>
      <c r="F238" s="34"/>
      <c r="G238" s="34"/>
      <c r="H238" s="34"/>
    </row>
    <row r="239" spans="1:8" ht="12.75">
      <c r="A239" s="35"/>
      <c r="B239" s="34"/>
      <c r="C239" s="34"/>
      <c r="D239" s="34"/>
      <c r="E239" s="34"/>
      <c r="F239" s="34"/>
      <c r="G239" s="34"/>
      <c r="H239" s="34"/>
    </row>
    <row r="240" spans="1:8" ht="12.75">
      <c r="A240" s="35"/>
      <c r="B240" s="34"/>
      <c r="C240" s="34"/>
      <c r="D240" s="34"/>
      <c r="E240" s="34"/>
      <c r="F240" s="34"/>
      <c r="G240" s="34"/>
      <c r="H240" s="34"/>
    </row>
    <row r="241" spans="1:8" ht="12.75">
      <c r="A241" s="35"/>
      <c r="B241" s="34"/>
      <c r="C241" s="34"/>
      <c r="D241" s="34"/>
      <c r="E241" s="34"/>
      <c r="F241" s="34"/>
      <c r="G241" s="34"/>
      <c r="H241" s="34"/>
    </row>
    <row r="242" spans="1:8" ht="12.75">
      <c r="A242" s="35"/>
      <c r="B242" s="34"/>
      <c r="C242" s="34"/>
      <c r="D242" s="34"/>
      <c r="E242" s="34"/>
      <c r="F242" s="34"/>
      <c r="G242" s="34"/>
      <c r="H242" s="34"/>
    </row>
    <row r="243" spans="1:8" ht="12.75">
      <c r="A243" s="35"/>
      <c r="B243" s="34"/>
      <c r="C243" s="34"/>
      <c r="D243" s="34"/>
      <c r="E243" s="34"/>
      <c r="F243" s="34"/>
      <c r="G243" s="34"/>
      <c r="H243" s="34"/>
    </row>
    <row r="244" spans="1:8" ht="12.75">
      <c r="A244" s="35"/>
      <c r="B244" s="34"/>
      <c r="C244" s="34"/>
      <c r="D244" s="34"/>
      <c r="E244" s="34"/>
      <c r="F244" s="34"/>
      <c r="G244" s="34"/>
      <c r="H244" s="34"/>
    </row>
    <row r="245" spans="1:8" ht="12.75">
      <c r="A245" s="35"/>
      <c r="B245" s="34"/>
      <c r="C245" s="34"/>
      <c r="D245" s="34"/>
      <c r="E245" s="34"/>
      <c r="F245" s="34"/>
      <c r="G245" s="34"/>
      <c r="H245" s="34"/>
    </row>
    <row r="246" spans="1:8" ht="12.75">
      <c r="A246" s="35"/>
      <c r="B246" s="34"/>
      <c r="C246" s="34"/>
      <c r="D246" s="34"/>
      <c r="E246" s="34"/>
      <c r="F246" s="34"/>
      <c r="G246" s="34"/>
      <c r="H246" s="34"/>
    </row>
    <row r="247" spans="1:8" ht="12.75">
      <c r="A247" s="35"/>
      <c r="B247" s="34"/>
      <c r="C247" s="34"/>
      <c r="D247" s="34"/>
      <c r="E247" s="34"/>
      <c r="F247" s="34"/>
      <c r="G247" s="34"/>
      <c r="H247" s="34"/>
    </row>
    <row r="248" spans="1:8" ht="12.75">
      <c r="A248" s="35"/>
      <c r="B248" s="34"/>
      <c r="C248" s="34"/>
      <c r="D248" s="34"/>
      <c r="E248" s="34"/>
      <c r="F248" s="34"/>
      <c r="G248" s="34"/>
      <c r="H248" s="34"/>
    </row>
    <row r="249" spans="1:8" ht="12.75">
      <c r="A249" s="35"/>
      <c r="B249" s="34"/>
      <c r="C249" s="34"/>
      <c r="D249" s="34"/>
      <c r="E249" s="34"/>
      <c r="F249" s="34"/>
      <c r="G249" s="34"/>
      <c r="H249" s="34"/>
    </row>
    <row r="250" spans="1:8" ht="12.75">
      <c r="A250" s="35"/>
      <c r="B250" s="34"/>
      <c r="C250" s="34"/>
      <c r="D250" s="34"/>
      <c r="E250" s="34"/>
      <c r="F250" s="34"/>
      <c r="G250" s="34"/>
      <c r="H250" s="34"/>
    </row>
    <row r="251" spans="1:8" ht="12.75">
      <c r="A251" s="35"/>
      <c r="B251" s="34"/>
      <c r="C251" s="34"/>
      <c r="D251" s="34"/>
      <c r="E251" s="34"/>
      <c r="F251" s="34"/>
      <c r="G251" s="34"/>
      <c r="H251" s="34"/>
    </row>
    <row r="252" spans="1:8" ht="12.75">
      <c r="A252" s="35"/>
      <c r="B252" s="34"/>
      <c r="C252" s="34"/>
      <c r="D252" s="34"/>
      <c r="E252" s="34"/>
      <c r="F252" s="34"/>
      <c r="G252" s="34"/>
      <c r="H252" s="34"/>
    </row>
    <row r="253" spans="1:8" ht="12.75">
      <c r="A253" s="35"/>
      <c r="B253" s="34"/>
      <c r="C253" s="34"/>
      <c r="D253" s="34"/>
      <c r="E253" s="34"/>
      <c r="F253" s="34"/>
      <c r="G253" s="34"/>
      <c r="H253" s="34"/>
    </row>
    <row r="254" spans="1:8" ht="12.75">
      <c r="A254" s="35"/>
      <c r="B254" s="34"/>
      <c r="C254" s="34"/>
      <c r="D254" s="34"/>
      <c r="E254" s="34"/>
      <c r="F254" s="34"/>
      <c r="G254" s="34"/>
      <c r="H254" s="34"/>
    </row>
    <row r="255" spans="1:8" ht="12.75">
      <c r="A255" s="35"/>
      <c r="B255" s="34"/>
      <c r="C255" s="34"/>
      <c r="D255" s="34"/>
      <c r="E255" s="34"/>
      <c r="F255" s="34"/>
      <c r="G255" s="34"/>
      <c r="H255" s="34"/>
    </row>
    <row r="256" spans="1:8" ht="12.75">
      <c r="A256" s="35"/>
      <c r="B256" s="34"/>
      <c r="C256" s="34"/>
      <c r="D256" s="34"/>
      <c r="E256" s="34"/>
      <c r="F256" s="34"/>
      <c r="G256" s="34"/>
      <c r="H256" s="34"/>
    </row>
    <row r="257" spans="1:8" ht="12.75">
      <c r="A257" s="35"/>
      <c r="B257" s="34"/>
      <c r="C257" s="34"/>
      <c r="D257" s="34"/>
      <c r="E257" s="34"/>
      <c r="F257" s="34"/>
      <c r="G257" s="34"/>
      <c r="H257" s="34"/>
    </row>
    <row r="258" spans="1:8" ht="12.75">
      <c r="A258" s="35"/>
      <c r="B258" s="34"/>
      <c r="C258" s="34"/>
      <c r="D258" s="34"/>
      <c r="E258" s="34"/>
      <c r="F258" s="34"/>
      <c r="G258" s="34"/>
      <c r="H258" s="34"/>
    </row>
    <row r="259" spans="1:8" ht="12.75">
      <c r="A259" s="35"/>
      <c r="B259" s="34"/>
      <c r="C259" s="34"/>
      <c r="D259" s="34"/>
      <c r="E259" s="34"/>
      <c r="F259" s="34"/>
      <c r="G259" s="34"/>
      <c r="H259" s="34"/>
    </row>
    <row r="260" spans="1:8" ht="12.75">
      <c r="A260" s="35"/>
      <c r="B260" s="34"/>
      <c r="C260" s="34"/>
      <c r="D260" s="34"/>
      <c r="E260" s="34"/>
      <c r="F260" s="34"/>
      <c r="G260" s="34"/>
      <c r="H260" s="34"/>
    </row>
    <row r="261" spans="1:8" ht="12.75">
      <c r="A261" s="35"/>
      <c r="B261" s="34"/>
      <c r="C261" s="34"/>
      <c r="D261" s="34"/>
      <c r="E261" s="34"/>
      <c r="F261" s="34"/>
      <c r="G261" s="34"/>
      <c r="H261" s="34"/>
    </row>
    <row r="262" spans="1:8" ht="12.75">
      <c r="A262" s="35"/>
      <c r="B262" s="34"/>
      <c r="C262" s="34"/>
      <c r="D262" s="34"/>
      <c r="E262" s="34"/>
      <c r="F262" s="34"/>
      <c r="G262" s="34"/>
      <c r="H262" s="34"/>
    </row>
    <row r="263" spans="1:8" ht="12.75">
      <c r="A263" s="35"/>
      <c r="B263" s="34"/>
      <c r="C263" s="34"/>
      <c r="D263" s="34"/>
      <c r="E263" s="34"/>
      <c r="F263" s="34"/>
      <c r="G263" s="34"/>
      <c r="H263" s="34"/>
    </row>
    <row r="264" spans="1:8" ht="12.75">
      <c r="A264" s="35"/>
      <c r="B264" s="34"/>
      <c r="C264" s="34"/>
      <c r="D264" s="34"/>
      <c r="E264" s="34"/>
      <c r="F264" s="34"/>
      <c r="G264" s="34"/>
      <c r="H264" s="34"/>
    </row>
    <row r="265" spans="1:8" ht="12.75">
      <c r="A265" s="35"/>
      <c r="B265" s="34"/>
      <c r="C265" s="34"/>
      <c r="D265" s="34"/>
      <c r="E265" s="34"/>
      <c r="F265" s="34"/>
      <c r="G265" s="34"/>
      <c r="H265" s="34"/>
    </row>
    <row r="266" spans="1:8" ht="12.75">
      <c r="A266" s="35"/>
      <c r="B266" s="34"/>
      <c r="C266" s="34"/>
      <c r="D266" s="34"/>
      <c r="E266" s="34"/>
      <c r="F266" s="34"/>
      <c r="G266" s="34"/>
      <c r="H266" s="34"/>
    </row>
    <row r="267" spans="1:8" ht="12.75">
      <c r="A267" s="35"/>
      <c r="B267" s="34"/>
      <c r="C267" s="34"/>
      <c r="D267" s="34"/>
      <c r="E267" s="34"/>
      <c r="F267" s="34"/>
      <c r="G267" s="34"/>
      <c r="H267" s="34"/>
    </row>
    <row r="268" spans="1:8" ht="12.75">
      <c r="A268" s="35"/>
      <c r="B268" s="34"/>
      <c r="C268" s="34"/>
      <c r="D268" s="34"/>
      <c r="E268" s="34"/>
      <c r="F268" s="34"/>
      <c r="G268" s="34"/>
      <c r="H268" s="34"/>
    </row>
    <row r="269" spans="1:8" ht="12.75">
      <c r="A269" s="35"/>
      <c r="B269" s="34"/>
      <c r="C269" s="34"/>
      <c r="D269" s="34"/>
      <c r="E269" s="34"/>
      <c r="F269" s="34"/>
      <c r="G269" s="34"/>
      <c r="H269" s="34"/>
    </row>
    <row r="270" spans="1:8" ht="12.75">
      <c r="A270" s="35"/>
      <c r="B270" s="34"/>
      <c r="C270" s="34"/>
      <c r="D270" s="34"/>
      <c r="E270" s="34"/>
      <c r="F270" s="34"/>
      <c r="G270" s="34"/>
      <c r="H270" s="34"/>
    </row>
    <row r="271" spans="1:8" ht="12.75">
      <c r="A271" s="35"/>
      <c r="B271" s="34"/>
      <c r="C271" s="34"/>
      <c r="D271" s="34"/>
      <c r="E271" s="34"/>
      <c r="F271" s="34"/>
      <c r="G271" s="34"/>
      <c r="H271" s="34"/>
    </row>
    <row r="272" spans="1:8" ht="12.75">
      <c r="A272" s="35"/>
      <c r="B272" s="34"/>
      <c r="C272" s="34"/>
      <c r="D272" s="34"/>
      <c r="E272" s="34"/>
      <c r="F272" s="34"/>
      <c r="G272" s="34"/>
      <c r="H272" s="34"/>
    </row>
    <row r="273" spans="1:8" ht="12.75">
      <c r="A273" s="35"/>
      <c r="B273" s="34"/>
      <c r="C273" s="34"/>
      <c r="D273" s="34"/>
      <c r="E273" s="34"/>
      <c r="F273" s="34"/>
      <c r="G273" s="34"/>
      <c r="H273" s="34"/>
    </row>
    <row r="274" spans="1:8" ht="12.75">
      <c r="A274" s="35"/>
      <c r="B274" s="34"/>
      <c r="C274" s="34"/>
      <c r="D274" s="34"/>
      <c r="E274" s="34"/>
      <c r="F274" s="34"/>
      <c r="G274" s="34"/>
      <c r="H274" s="34"/>
    </row>
    <row r="275" spans="1:8" ht="12.75">
      <c r="A275" s="35"/>
      <c r="B275" s="34"/>
      <c r="C275" s="34"/>
      <c r="D275" s="34"/>
      <c r="E275" s="34"/>
      <c r="F275" s="34"/>
      <c r="G275" s="34"/>
      <c r="H275" s="34"/>
    </row>
    <row r="276" spans="1:8" ht="12.75">
      <c r="A276" s="35"/>
      <c r="B276" s="34"/>
      <c r="C276" s="34"/>
      <c r="D276" s="34"/>
      <c r="E276" s="34"/>
      <c r="F276" s="34"/>
      <c r="G276" s="34"/>
      <c r="H276" s="34"/>
    </row>
    <row r="277" spans="1:8" ht="12.75">
      <c r="A277" s="35"/>
      <c r="B277" s="34"/>
      <c r="C277" s="34"/>
      <c r="D277" s="34"/>
      <c r="E277" s="34"/>
      <c r="F277" s="34"/>
      <c r="G277" s="34"/>
      <c r="H277" s="34"/>
    </row>
    <row r="278" spans="1:8" ht="12.75">
      <c r="A278" s="35"/>
      <c r="B278" s="34"/>
      <c r="C278" s="34"/>
      <c r="D278" s="34"/>
      <c r="E278" s="34"/>
      <c r="F278" s="34"/>
      <c r="G278" s="34"/>
      <c r="H278" s="34"/>
    </row>
    <row r="279" spans="1:8" ht="12.75">
      <c r="A279" s="35"/>
      <c r="B279" s="34"/>
      <c r="C279" s="34"/>
      <c r="D279" s="34"/>
      <c r="E279" s="34"/>
      <c r="F279" s="34"/>
      <c r="G279" s="34"/>
      <c r="H279" s="34"/>
    </row>
    <row r="280" spans="1:8" ht="12.75">
      <c r="A280" s="35"/>
      <c r="B280" s="34"/>
      <c r="C280" s="34"/>
      <c r="D280" s="34"/>
      <c r="E280" s="34"/>
      <c r="F280" s="34"/>
      <c r="G280" s="34"/>
      <c r="H280" s="34"/>
    </row>
    <row r="281" spans="1:8" ht="12.75">
      <c r="A281" s="35"/>
      <c r="B281" s="34"/>
      <c r="C281" s="34"/>
      <c r="D281" s="34"/>
      <c r="E281" s="34"/>
      <c r="F281" s="34"/>
      <c r="G281" s="34"/>
      <c r="H281" s="34"/>
    </row>
    <row r="282" spans="1:8" ht="12.75">
      <c r="A282" s="35"/>
      <c r="B282" s="34"/>
      <c r="C282" s="34"/>
      <c r="D282" s="34"/>
      <c r="E282" s="34"/>
      <c r="F282" s="34"/>
      <c r="G282" s="34"/>
      <c r="H282" s="34"/>
    </row>
    <row r="283" spans="1:8" ht="12.75">
      <c r="A283" s="35"/>
      <c r="B283" s="34"/>
      <c r="C283" s="34"/>
      <c r="D283" s="34"/>
      <c r="E283" s="34"/>
      <c r="F283" s="34"/>
      <c r="G283" s="34"/>
      <c r="H283" s="34"/>
    </row>
    <row r="284" spans="1:8" ht="12.75">
      <c r="A284" s="35"/>
      <c r="B284" s="34"/>
      <c r="C284" s="34"/>
      <c r="D284" s="34"/>
      <c r="E284" s="34"/>
      <c r="F284" s="34"/>
      <c r="G284" s="34"/>
      <c r="H284" s="34"/>
    </row>
    <row r="285" spans="1:8" ht="12.75">
      <c r="A285" s="35"/>
      <c r="B285" s="34"/>
      <c r="C285" s="34"/>
      <c r="D285" s="34"/>
      <c r="E285" s="34"/>
      <c r="F285" s="34"/>
      <c r="G285" s="34"/>
      <c r="H285" s="34"/>
    </row>
    <row r="286" spans="1:8" ht="12.75">
      <c r="A286" s="35"/>
      <c r="B286" s="34"/>
      <c r="C286" s="34"/>
      <c r="D286" s="34"/>
      <c r="E286" s="34"/>
      <c r="F286" s="34"/>
      <c r="G286" s="34"/>
      <c r="H286" s="34"/>
    </row>
    <row r="287" spans="1:8" ht="12.75">
      <c r="A287" s="35"/>
      <c r="B287" s="34"/>
      <c r="C287" s="34"/>
      <c r="D287" s="34"/>
      <c r="E287" s="34"/>
      <c r="F287" s="34"/>
      <c r="G287" s="34"/>
      <c r="H287" s="34"/>
    </row>
    <row r="288" spans="1:8" ht="12.75">
      <c r="A288" s="35"/>
      <c r="B288" s="34"/>
      <c r="C288" s="34"/>
      <c r="D288" s="34"/>
      <c r="E288" s="34"/>
      <c r="F288" s="34"/>
      <c r="G288" s="34"/>
      <c r="H288" s="34"/>
    </row>
    <row r="289" spans="1:8" ht="12.75">
      <c r="A289" s="35"/>
      <c r="B289" s="34"/>
      <c r="C289" s="34"/>
      <c r="D289" s="34"/>
      <c r="E289" s="34"/>
      <c r="F289" s="34"/>
      <c r="G289" s="34"/>
      <c r="H289" s="34"/>
    </row>
    <row r="290" spans="1:8" ht="12.75">
      <c r="A290" s="35"/>
      <c r="B290" s="34"/>
      <c r="C290" s="34"/>
      <c r="D290" s="34"/>
      <c r="E290" s="34"/>
      <c r="F290" s="34"/>
      <c r="G290" s="34"/>
      <c r="H290" s="34"/>
    </row>
    <row r="291" spans="1:8" ht="12.75">
      <c r="A291" s="35"/>
      <c r="B291" s="34"/>
      <c r="C291" s="34"/>
      <c r="D291" s="34"/>
      <c r="E291" s="34"/>
      <c r="F291" s="34"/>
      <c r="G291" s="34"/>
      <c r="H291" s="34"/>
    </row>
    <row r="292" spans="1:8" ht="12.75">
      <c r="A292" s="35"/>
      <c r="B292" s="34"/>
      <c r="C292" s="34"/>
      <c r="D292" s="34"/>
      <c r="E292" s="34"/>
      <c r="F292" s="34"/>
      <c r="G292" s="34"/>
      <c r="H292" s="34"/>
    </row>
    <row r="293" spans="1:8" ht="12.75">
      <c r="A293" s="35"/>
      <c r="B293" s="34"/>
      <c r="C293" s="34"/>
      <c r="D293" s="34"/>
      <c r="E293" s="34"/>
      <c r="F293" s="34"/>
      <c r="G293" s="34"/>
      <c r="H293" s="34"/>
    </row>
    <row r="294" spans="1:8" ht="12.75">
      <c r="A294" s="35"/>
      <c r="B294" s="34"/>
      <c r="C294" s="34"/>
      <c r="D294" s="34"/>
      <c r="E294" s="34"/>
      <c r="F294" s="34"/>
      <c r="G294" s="34"/>
      <c r="H294" s="34"/>
    </row>
    <row r="295" spans="1:8" ht="12.75">
      <c r="A295" s="35"/>
      <c r="B295" s="34"/>
      <c r="C295" s="34"/>
      <c r="D295" s="34"/>
      <c r="E295" s="34"/>
      <c r="F295" s="34"/>
      <c r="G295" s="34"/>
      <c r="H295" s="34"/>
    </row>
    <row r="296" spans="1:8" ht="12.75">
      <c r="A296" s="35"/>
      <c r="B296" s="34"/>
      <c r="C296" s="34"/>
      <c r="D296" s="34"/>
      <c r="E296" s="34"/>
      <c r="F296" s="34"/>
      <c r="G296" s="34"/>
      <c r="H296" s="34"/>
    </row>
    <row r="297" spans="1:8" ht="12.75">
      <c r="A297" s="35"/>
      <c r="B297" s="34"/>
      <c r="C297" s="34"/>
      <c r="D297" s="34"/>
      <c r="E297" s="34"/>
      <c r="F297" s="34"/>
      <c r="G297" s="34"/>
      <c r="H297" s="34"/>
    </row>
    <row r="298" spans="1:8" ht="12.75">
      <c r="A298" s="35"/>
      <c r="B298" s="34"/>
      <c r="C298" s="34"/>
      <c r="D298" s="34"/>
      <c r="E298" s="34"/>
      <c r="F298" s="34"/>
      <c r="G298" s="34"/>
      <c r="H298" s="34"/>
    </row>
    <row r="299" spans="1:8" ht="12.75">
      <c r="A299" s="35"/>
      <c r="B299" s="34"/>
      <c r="C299" s="34"/>
      <c r="D299" s="34"/>
      <c r="E299" s="34"/>
      <c r="F299" s="34"/>
      <c r="G299" s="34"/>
      <c r="H299" s="34"/>
    </row>
    <row r="300" spans="1:8" ht="12.75">
      <c r="A300" s="35"/>
      <c r="B300" s="34"/>
      <c r="C300" s="34"/>
      <c r="D300" s="34"/>
      <c r="E300" s="34"/>
      <c r="F300" s="34"/>
      <c r="G300" s="34"/>
      <c r="H300" s="34"/>
    </row>
    <row r="301" spans="1:8" ht="12.75">
      <c r="A301" s="35"/>
      <c r="B301" s="34"/>
      <c r="C301" s="34"/>
      <c r="D301" s="34"/>
      <c r="E301" s="34"/>
      <c r="F301" s="34"/>
      <c r="G301" s="34"/>
      <c r="H301" s="34"/>
    </row>
    <row r="302" spans="1:8" ht="12.75">
      <c r="A302" s="35"/>
      <c r="B302" s="34"/>
      <c r="C302" s="34"/>
      <c r="D302" s="34"/>
      <c r="E302" s="34"/>
      <c r="F302" s="34"/>
      <c r="G302" s="34"/>
      <c r="H302" s="34"/>
    </row>
    <row r="303" spans="1:8" ht="12.75">
      <c r="A303" s="35"/>
      <c r="B303" s="34"/>
      <c r="C303" s="34"/>
      <c r="D303" s="34"/>
      <c r="E303" s="34"/>
      <c r="F303" s="34"/>
      <c r="G303" s="34"/>
      <c r="H303" s="34"/>
    </row>
    <row r="304" spans="1:8" ht="12.75">
      <c r="A304" s="35"/>
      <c r="B304" s="34"/>
      <c r="C304" s="34"/>
      <c r="D304" s="34"/>
      <c r="E304" s="34"/>
      <c r="F304" s="34"/>
      <c r="G304" s="34"/>
      <c r="H304" s="34"/>
    </row>
    <row r="305" spans="1:8" ht="12.75">
      <c r="A305" s="35"/>
      <c r="B305" s="34"/>
      <c r="C305" s="34"/>
      <c r="D305" s="34"/>
      <c r="E305" s="34"/>
      <c r="F305" s="34"/>
      <c r="G305" s="34"/>
      <c r="H305" s="34"/>
    </row>
    <row r="306" spans="1:8" ht="12.75">
      <c r="A306" s="35"/>
      <c r="B306" s="34"/>
      <c r="C306" s="34"/>
      <c r="D306" s="34"/>
      <c r="E306" s="34"/>
      <c r="F306" s="34"/>
      <c r="G306" s="34"/>
      <c r="H306" s="34"/>
    </row>
    <row r="307" spans="1:8" ht="12.75">
      <c r="A307" s="35"/>
      <c r="B307" s="34"/>
      <c r="C307" s="34"/>
      <c r="D307" s="34"/>
      <c r="E307" s="34"/>
      <c r="F307" s="34"/>
      <c r="G307" s="34"/>
      <c r="H307" s="34"/>
    </row>
    <row r="308" spans="1:8" ht="12.75">
      <c r="A308" s="35"/>
      <c r="B308" s="34"/>
      <c r="C308" s="34"/>
      <c r="D308" s="34"/>
      <c r="E308" s="34"/>
      <c r="F308" s="34"/>
      <c r="G308" s="34"/>
      <c r="H308" s="34"/>
    </row>
    <row r="309" spans="1:8" ht="12.75">
      <c r="A309" s="35"/>
      <c r="B309" s="34"/>
      <c r="C309" s="34"/>
      <c r="D309" s="34"/>
      <c r="E309" s="34"/>
      <c r="F309" s="34"/>
      <c r="G309" s="34"/>
      <c r="H309" s="34"/>
    </row>
    <row r="310" spans="1:8" ht="12.75">
      <c r="A310" s="35"/>
      <c r="B310" s="34"/>
      <c r="C310" s="34"/>
      <c r="D310" s="34"/>
      <c r="E310" s="34"/>
      <c r="F310" s="34"/>
      <c r="G310" s="34"/>
      <c r="H310" s="34"/>
    </row>
    <row r="311" spans="1:8" ht="12.75">
      <c r="A311" s="35"/>
      <c r="B311" s="34"/>
      <c r="C311" s="34"/>
      <c r="D311" s="34"/>
      <c r="E311" s="34"/>
      <c r="F311" s="34"/>
      <c r="G311" s="34"/>
      <c r="H311" s="34"/>
    </row>
    <row r="312" spans="1:8" ht="12.75">
      <c r="A312" s="35"/>
      <c r="B312" s="34"/>
      <c r="C312" s="34"/>
      <c r="D312" s="34"/>
      <c r="E312" s="34"/>
      <c r="F312" s="34"/>
      <c r="G312" s="34"/>
      <c r="H312" s="34"/>
    </row>
    <row r="313" spans="1:8" ht="12.75">
      <c r="A313" s="35"/>
      <c r="B313" s="34"/>
      <c r="C313" s="34"/>
      <c r="D313" s="34"/>
      <c r="E313" s="34"/>
      <c r="F313" s="34"/>
      <c r="G313" s="34"/>
      <c r="H313" s="34"/>
    </row>
    <row r="314" spans="1:8" ht="12.75">
      <c r="A314" s="35"/>
      <c r="B314" s="34"/>
      <c r="C314" s="34"/>
      <c r="D314" s="34"/>
      <c r="E314" s="34"/>
      <c r="F314" s="34"/>
      <c r="G314" s="34"/>
      <c r="H314" s="34"/>
    </row>
    <row r="315" spans="1:8" ht="12.75">
      <c r="A315" s="35"/>
      <c r="B315" s="34"/>
      <c r="C315" s="34"/>
      <c r="D315" s="34"/>
      <c r="E315" s="34"/>
      <c r="F315" s="34"/>
      <c r="G315" s="34"/>
      <c r="H315" s="34"/>
    </row>
    <row r="316" spans="1:8" ht="12.75">
      <c r="A316" s="35"/>
      <c r="B316" s="34"/>
      <c r="C316" s="34"/>
      <c r="D316" s="34"/>
      <c r="E316" s="34"/>
      <c r="F316" s="34"/>
      <c r="G316" s="34"/>
      <c r="H316" s="34"/>
    </row>
    <row r="317" spans="1:8" ht="12.75">
      <c r="A317" s="35"/>
      <c r="B317" s="34"/>
      <c r="C317" s="34"/>
      <c r="D317" s="34"/>
      <c r="E317" s="34"/>
      <c r="F317" s="34"/>
      <c r="G317" s="34"/>
      <c r="H317" s="34"/>
    </row>
    <row r="318" spans="1:8" ht="12.75">
      <c r="A318" s="35"/>
      <c r="B318" s="34"/>
      <c r="C318" s="34"/>
      <c r="D318" s="34"/>
      <c r="E318" s="34"/>
      <c r="F318" s="34"/>
      <c r="G318" s="34"/>
      <c r="H318" s="34"/>
    </row>
    <row r="319" spans="1:8" ht="12.75">
      <c r="A319" s="35"/>
      <c r="B319" s="34"/>
      <c r="C319" s="34"/>
      <c r="D319" s="34"/>
      <c r="E319" s="34"/>
      <c r="F319" s="34"/>
      <c r="G319" s="34"/>
      <c r="H319" s="34"/>
    </row>
    <row r="320" spans="1:8" ht="12.75">
      <c r="A320" s="35"/>
      <c r="B320" s="34"/>
      <c r="C320" s="34"/>
      <c r="D320" s="34"/>
      <c r="E320" s="34"/>
      <c r="F320" s="34"/>
      <c r="G320" s="34"/>
      <c r="H320" s="34"/>
    </row>
    <row r="321" spans="1:8" ht="12.75">
      <c r="A321" s="35"/>
      <c r="B321" s="34"/>
      <c r="C321" s="34"/>
      <c r="D321" s="34"/>
      <c r="E321" s="34"/>
      <c r="F321" s="34"/>
      <c r="G321" s="34"/>
      <c r="H321" s="34"/>
    </row>
    <row r="322" spans="1:8" ht="12.75">
      <c r="A322" s="35"/>
      <c r="B322" s="34"/>
      <c r="C322" s="34"/>
      <c r="D322" s="34"/>
      <c r="E322" s="34"/>
      <c r="F322" s="34"/>
      <c r="G322" s="34"/>
      <c r="H322" s="34"/>
    </row>
    <row r="323" spans="1:8" ht="12.75">
      <c r="A323" s="35"/>
      <c r="B323" s="34"/>
      <c r="C323" s="34"/>
      <c r="D323" s="34"/>
      <c r="E323" s="34"/>
      <c r="F323" s="34"/>
      <c r="G323" s="34"/>
      <c r="H323" s="34"/>
    </row>
    <row r="324" spans="1:8" ht="12.75">
      <c r="A324" s="35"/>
      <c r="B324" s="34"/>
      <c r="C324" s="34"/>
      <c r="D324" s="34"/>
      <c r="E324" s="34"/>
      <c r="F324" s="34"/>
      <c r="G324" s="34"/>
      <c r="H324" s="34"/>
    </row>
    <row r="325" spans="1:8" ht="12.75">
      <c r="A325" s="35"/>
      <c r="B325" s="34"/>
      <c r="C325" s="34"/>
      <c r="D325" s="34"/>
      <c r="E325" s="34"/>
      <c r="F325" s="34"/>
      <c r="G325" s="34"/>
      <c r="H325" s="34"/>
    </row>
    <row r="326" spans="1:8" ht="12.75">
      <c r="A326" s="35"/>
      <c r="B326" s="34"/>
      <c r="C326" s="34"/>
      <c r="D326" s="34"/>
      <c r="E326" s="34"/>
      <c r="F326" s="34"/>
      <c r="G326" s="34"/>
      <c r="H326" s="34"/>
    </row>
    <row r="327" spans="1:8" ht="12.75">
      <c r="A327" s="35"/>
      <c r="B327" s="34"/>
      <c r="C327" s="34"/>
      <c r="D327" s="34"/>
      <c r="E327" s="34"/>
      <c r="F327" s="34"/>
      <c r="G327" s="34"/>
      <c r="H327" s="34"/>
    </row>
  </sheetData>
  <mergeCells count="169">
    <mergeCell ref="B181:B182"/>
    <mergeCell ref="A183:F183"/>
    <mergeCell ref="B67:B68"/>
    <mergeCell ref="B165:B166"/>
    <mergeCell ref="B119:B120"/>
    <mergeCell ref="B69:B70"/>
    <mergeCell ref="B87:B88"/>
    <mergeCell ref="B97:B98"/>
    <mergeCell ref="A76:F76"/>
    <mergeCell ref="B91:B92"/>
    <mergeCell ref="B65:B66"/>
    <mergeCell ref="B47:B48"/>
    <mergeCell ref="B61:B62"/>
    <mergeCell ref="B63:B64"/>
    <mergeCell ref="G14:G15"/>
    <mergeCell ref="A28:G28"/>
    <mergeCell ref="A22:G22"/>
    <mergeCell ref="B4:B5"/>
    <mergeCell ref="B6:B7"/>
    <mergeCell ref="E10:F11"/>
    <mergeCell ref="E12:F13"/>
    <mergeCell ref="C10:D11"/>
    <mergeCell ref="C12:D13"/>
    <mergeCell ref="C14:D15"/>
    <mergeCell ref="A184:F184"/>
    <mergeCell ref="B55:B56"/>
    <mergeCell ref="A32:G32"/>
    <mergeCell ref="A21:G21"/>
    <mergeCell ref="B89:B90"/>
    <mergeCell ref="B81:B82"/>
    <mergeCell ref="A180:F180"/>
    <mergeCell ref="B45:B46"/>
    <mergeCell ref="B53:B54"/>
    <mergeCell ref="B57:B58"/>
    <mergeCell ref="B41:B42"/>
    <mergeCell ref="A30:G30"/>
    <mergeCell ref="A33:G33"/>
    <mergeCell ref="A34:G34"/>
    <mergeCell ref="B124:B125"/>
    <mergeCell ref="B126:B127"/>
    <mergeCell ref="B128:B129"/>
    <mergeCell ref="B43:B44"/>
    <mergeCell ref="B51:B52"/>
    <mergeCell ref="B49:B50"/>
    <mergeCell ref="B59:B60"/>
    <mergeCell ref="A71:F71"/>
    <mergeCell ref="A77:F77"/>
    <mergeCell ref="B72:B73"/>
    <mergeCell ref="A3:F3"/>
    <mergeCell ref="A8:F8"/>
    <mergeCell ref="A9:F9"/>
    <mergeCell ref="A38:F38"/>
    <mergeCell ref="A25:G25"/>
    <mergeCell ref="A26:G26"/>
    <mergeCell ref="A19:G19"/>
    <mergeCell ref="A20:G20"/>
    <mergeCell ref="A35:G35"/>
    <mergeCell ref="G12:G13"/>
    <mergeCell ref="G83:G84"/>
    <mergeCell ref="A78:F78"/>
    <mergeCell ref="B85:B86"/>
    <mergeCell ref="G85:G86"/>
    <mergeCell ref="G81:G82"/>
    <mergeCell ref="B83:B84"/>
    <mergeCell ref="B79:B80"/>
    <mergeCell ref="B101:B102"/>
    <mergeCell ref="B93:B94"/>
    <mergeCell ref="B99:B100"/>
    <mergeCell ref="B95:B96"/>
    <mergeCell ref="B103:B104"/>
    <mergeCell ref="B105:B106"/>
    <mergeCell ref="B107:B108"/>
    <mergeCell ref="A123:F123"/>
    <mergeCell ref="B115:B116"/>
    <mergeCell ref="B117:B118"/>
    <mergeCell ref="B121:B122"/>
    <mergeCell ref="B109:B110"/>
    <mergeCell ref="B111:B112"/>
    <mergeCell ref="B113:B114"/>
    <mergeCell ref="G107:G108"/>
    <mergeCell ref="G97:G98"/>
    <mergeCell ref="G95:G96"/>
    <mergeCell ref="G105:G106"/>
    <mergeCell ref="G103:G104"/>
    <mergeCell ref="G101:G102"/>
    <mergeCell ref="G99:G100"/>
    <mergeCell ref="G93:G94"/>
    <mergeCell ref="G91:G92"/>
    <mergeCell ref="G89:G90"/>
    <mergeCell ref="G87:G88"/>
    <mergeCell ref="G49:G50"/>
    <mergeCell ref="G72:G73"/>
    <mergeCell ref="G55:G56"/>
    <mergeCell ref="G51:G52"/>
    <mergeCell ref="G61:G62"/>
    <mergeCell ref="G59:G60"/>
    <mergeCell ref="G63:G64"/>
    <mergeCell ref="G47:G48"/>
    <mergeCell ref="G43:G44"/>
    <mergeCell ref="G16:G17"/>
    <mergeCell ref="A29:G29"/>
    <mergeCell ref="A31:G31"/>
    <mergeCell ref="A37:G37"/>
    <mergeCell ref="A27:G27"/>
    <mergeCell ref="A23:G23"/>
    <mergeCell ref="A24:G24"/>
    <mergeCell ref="B39:B40"/>
    <mergeCell ref="B130:B131"/>
    <mergeCell ref="B132:B133"/>
    <mergeCell ref="A134:F134"/>
    <mergeCell ref="B135:B136"/>
    <mergeCell ref="B142:B143"/>
    <mergeCell ref="B144:B145"/>
    <mergeCell ref="B137:B138"/>
    <mergeCell ref="B158:B159"/>
    <mergeCell ref="A153:F153"/>
    <mergeCell ref="A154:F154"/>
    <mergeCell ref="A150:F150"/>
    <mergeCell ref="B146:B147"/>
    <mergeCell ref="A139:F139"/>
    <mergeCell ref="B140:B141"/>
    <mergeCell ref="A185:F185"/>
    <mergeCell ref="A176:F176"/>
    <mergeCell ref="A177:F177"/>
    <mergeCell ref="A160:F160"/>
    <mergeCell ref="A161:F161"/>
    <mergeCell ref="A162:F162"/>
    <mergeCell ref="B163:B164"/>
    <mergeCell ref="B170:B171"/>
    <mergeCell ref="B167:B168"/>
    <mergeCell ref="B178:B179"/>
    <mergeCell ref="B174:B175"/>
    <mergeCell ref="B148:B149"/>
    <mergeCell ref="A157:F157"/>
    <mergeCell ref="B151:B152"/>
    <mergeCell ref="B155:B156"/>
    <mergeCell ref="A172:F172"/>
    <mergeCell ref="A173:F173"/>
    <mergeCell ref="A169:F169"/>
    <mergeCell ref="B203:B204"/>
    <mergeCell ref="B201:B202"/>
    <mergeCell ref="B199:B200"/>
    <mergeCell ref="B186:B187"/>
    <mergeCell ref="B197:B198"/>
    <mergeCell ref="B195:B196"/>
    <mergeCell ref="B188:B189"/>
    <mergeCell ref="B190:B191"/>
    <mergeCell ref="B192:B193"/>
    <mergeCell ref="A217:F217"/>
    <mergeCell ref="B209:B210"/>
    <mergeCell ref="B211:B212"/>
    <mergeCell ref="B205:B206"/>
    <mergeCell ref="B213:B214"/>
    <mergeCell ref="B215:B216"/>
    <mergeCell ref="B207:B208"/>
    <mergeCell ref="A10:B10"/>
    <mergeCell ref="A11:B11"/>
    <mergeCell ref="A12:B12"/>
    <mergeCell ref="A13:B13"/>
    <mergeCell ref="A17:B17"/>
    <mergeCell ref="A224:F224"/>
    <mergeCell ref="C16:D17"/>
    <mergeCell ref="E14:F15"/>
    <mergeCell ref="E16:F17"/>
    <mergeCell ref="A14:B14"/>
    <mergeCell ref="A15:B15"/>
    <mergeCell ref="A16:B16"/>
    <mergeCell ref="B218:B219"/>
    <mergeCell ref="A194:F194"/>
  </mergeCells>
  <printOptions horizontalCentered="1"/>
  <pageMargins left="0.5905511811023623" right="0.5905511811023623" top="0.5905511811023623" bottom="0.7480314960629921" header="0.35433070866141736" footer="0.9055118110236221"/>
  <pageSetup firstPageNumber="2" useFirstPageNumber="1" orientation="portrait" paperSize="9" scale="85" r:id="rId4"/>
  <headerFooter alignWithMargins="0">
    <oddFooter xml:space="preserve">&amp;R&amp;P </oddFooter>
  </headerFooter>
  <rowBreaks count="3" manualBreakCount="3">
    <brk id="68" max="6" man="1"/>
    <brk id="133" max="6" man="1"/>
    <brk id="200"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2001-10-16T12:00:41Z</cp:lastPrinted>
  <dcterms:created xsi:type="dcterms:W3CDTF">1999-03-29T09:51:01Z</dcterms:created>
  <dcterms:modified xsi:type="dcterms:W3CDTF">2001-10-29T12:29:44Z</dcterms:modified>
  <cp:category/>
  <cp:version/>
  <cp:contentType/>
  <cp:contentStatus/>
</cp:coreProperties>
</file>